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04" activeTab="0"/>
  </bookViews>
  <sheets>
    <sheet name="Лицевой счет дома" sheetId="1" r:id="rId1"/>
    <sheet name="Текущий ремонт" sheetId="2" r:id="rId2"/>
    <sheet name="Содержание жилья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<sst xmlns="http://schemas.openxmlformats.org/spreadsheetml/2006/main" count="255" uniqueCount="112">
  <si>
    <t>ИНФОРМАЦИЯ О НАЧИСЛЕННЫХ, СОБРАННЫХ И ИЗРАСХОДОВАННЫХ СРЕДСТВАХ  ПО СОСТОЯНИЮ НА 31.12.2017 г</t>
  </si>
  <si>
    <t>№ п/п</t>
  </si>
  <si>
    <t>Адрес</t>
  </si>
  <si>
    <t>Услуга</t>
  </si>
  <si>
    <t>Задолж-ть на 01.01.2017 г</t>
  </si>
  <si>
    <t>остаток средств на 01.01.2017 г.</t>
  </si>
  <si>
    <t>Начислено</t>
  </si>
  <si>
    <t>Оплачено</t>
  </si>
  <si>
    <t>Израсходовано</t>
  </si>
  <si>
    <t>Остаток на 31.12.2017 г</t>
  </si>
  <si>
    <t>Задолженность на 31.12.2017 г</t>
  </si>
  <si>
    <t>Дата заключения договора</t>
  </si>
  <si>
    <t>Улица</t>
  </si>
  <si>
    <t>Дом</t>
  </si>
  <si>
    <t>Чехова</t>
  </si>
  <si>
    <t>326/326А</t>
  </si>
  <si>
    <t>01.04.2013 г.</t>
  </si>
  <si>
    <t xml:space="preserve">Ремонт жилья </t>
  </si>
  <si>
    <t>Установка УУТЭ</t>
  </si>
  <si>
    <t>Доп.статья (реклама)</t>
  </si>
  <si>
    <t xml:space="preserve">Ремонт жилья:субабоненты </t>
  </si>
  <si>
    <t>Узлы учета: субабоненты</t>
  </si>
  <si>
    <t>Доп.статья:аренда</t>
  </si>
  <si>
    <t>ИТОГО  РЕМОНТ ЖИЛЬЯ</t>
  </si>
  <si>
    <t>Техническое  обслуживание</t>
  </si>
  <si>
    <t>Аварийно-ремонтное обслуживание</t>
  </si>
  <si>
    <t>Техническое обслуживание вентканалов и дымоходов</t>
  </si>
  <si>
    <t>содержание и технадзор общедомовых узлов учета</t>
  </si>
  <si>
    <t>Дезинсекция и дератизация</t>
  </si>
  <si>
    <t>Энтомологическое обследование</t>
  </si>
  <si>
    <t>Техническое и аварийно-ремонтное обслуживание электрических сетей</t>
  </si>
  <si>
    <t>Услуги банков ,почты,ИВЦ</t>
  </si>
  <si>
    <t>Содержание и уход за зелеными насаждениями</t>
  </si>
  <si>
    <t>ИТОГО СОДЕРЖАНИЕ ЖИЛЬЯ</t>
  </si>
  <si>
    <t>Оплата старшим по домам</t>
  </si>
  <si>
    <t>Антенна</t>
  </si>
  <si>
    <t>Уборка лестничных клетей</t>
  </si>
  <si>
    <t>Содержание газовых сетей</t>
  </si>
  <si>
    <t>ТБО</t>
  </si>
  <si>
    <t>Уборка придомовой территории</t>
  </si>
  <si>
    <t>Управление МКД</t>
  </si>
  <si>
    <t>ХВ снабжение (СОИД)</t>
  </si>
  <si>
    <t>Эл.снабжение (СОИД)</t>
  </si>
  <si>
    <t>Лифт</t>
  </si>
  <si>
    <t>Октябрь 2017 г</t>
  </si>
  <si>
    <t>Вид работ</t>
  </si>
  <si>
    <t>Место проведения работ</t>
  </si>
  <si>
    <t>Сумма</t>
  </si>
  <si>
    <t>установка электросчетчиков</t>
  </si>
  <si>
    <t>Чехова 326/326А</t>
  </si>
  <si>
    <t>ИТОГО</t>
  </si>
  <si>
    <t>Ноябрь 2017 г</t>
  </si>
  <si>
    <t>ремонт электроосвещения (смена датчика движения)</t>
  </si>
  <si>
    <t>Декабрь 2017 г</t>
  </si>
  <si>
    <t>ремонт помещений в жилом доме (устранение недостатков)</t>
  </si>
  <si>
    <t>теплоизоляция трубопровода ЦО в жилом доме</t>
  </si>
  <si>
    <t>подвал</t>
  </si>
  <si>
    <t>чердак</t>
  </si>
  <si>
    <t>смена трубопровода ф 20 мм (ГВС и ХВС п/п)</t>
  </si>
  <si>
    <t xml:space="preserve">кв. 11 </t>
  </si>
  <si>
    <t>ВСЕГО</t>
  </si>
  <si>
    <t>Январь 2017 г.</t>
  </si>
  <si>
    <t>т/ УУТЭ</t>
  </si>
  <si>
    <t>восстановление электроснабжения в квартире</t>
  </si>
  <si>
    <t>Чехова 326А</t>
  </si>
  <si>
    <t>кв. 40</t>
  </si>
  <si>
    <t>ремонт мякгой кровли</t>
  </si>
  <si>
    <t>Февраль 2017   г</t>
  </si>
  <si>
    <t>ревизия теплообменника</t>
  </si>
  <si>
    <t>смена смесителя</t>
  </si>
  <si>
    <t>кв. 58 кухня</t>
  </si>
  <si>
    <t>смена муфт,американок</t>
  </si>
  <si>
    <t>Чехова 326</t>
  </si>
  <si>
    <t>кв.26</t>
  </si>
  <si>
    <t>Март 2017</t>
  </si>
  <si>
    <t xml:space="preserve"> т/ УУТЭ ЦО</t>
  </si>
  <si>
    <t>Апрель 2017</t>
  </si>
  <si>
    <t>слив воды из системы</t>
  </si>
  <si>
    <t>закрытие отопительного периода</t>
  </si>
  <si>
    <t>ремонт мягкой кровли</t>
  </si>
  <si>
    <t>Чехова 326 А</t>
  </si>
  <si>
    <t>левое крыло</t>
  </si>
  <si>
    <t>установка заглушек ф 15 мм</t>
  </si>
  <si>
    <t xml:space="preserve">Чехова 326 А </t>
  </si>
  <si>
    <t>левое крыло, общая кухня кв.14</t>
  </si>
  <si>
    <t>Май 2017</t>
  </si>
  <si>
    <t>дезинсекция подвальных помещений</t>
  </si>
  <si>
    <t>Чехова 326/326 А</t>
  </si>
  <si>
    <t>благоустройство придомовой территории (окраска деревьев и бордюров)</t>
  </si>
  <si>
    <t>гидравлические испытания внутридомовой системы ЦО</t>
  </si>
  <si>
    <t>Июнь 2017 г</t>
  </si>
  <si>
    <t>цветочная рассада</t>
  </si>
  <si>
    <t>ремонт э/освещения  на кухне</t>
  </si>
  <si>
    <t>кв.52</t>
  </si>
  <si>
    <t>смена трубопровода ХВС</t>
  </si>
  <si>
    <t>кв. 28</t>
  </si>
  <si>
    <t>смена трубопровода ЦК</t>
  </si>
  <si>
    <t>кв. 90-91</t>
  </si>
  <si>
    <t>Июль 2017 г</t>
  </si>
  <si>
    <t>ППР ВРУ</t>
  </si>
  <si>
    <t>Август 2017 г</t>
  </si>
  <si>
    <t>гидравлические испытания теплообменника ГВС Ф 89 мм длин 2м, 4 секц.</t>
  </si>
  <si>
    <t>Сентябрь 2017 г</t>
  </si>
  <si>
    <t>промывка системы ЦО</t>
  </si>
  <si>
    <t>смена ламп светодиодных в подъезде жилого дома</t>
  </si>
  <si>
    <t>8-й этаж</t>
  </si>
  <si>
    <t>установка фасонных частей муфта ф 20 мм, уголок ф 20 мм, переходник ф 25 мм</t>
  </si>
  <si>
    <t xml:space="preserve">кв. 41 </t>
  </si>
  <si>
    <t>ликвидация воздушных пробок в стояках, устранение непрогрева системы ЦО</t>
  </si>
  <si>
    <t>кв. 60,84,108,132,66,89,119,137,72,96,12,144</t>
  </si>
  <si>
    <t>смена трубопровода ф 32 мм</t>
  </si>
  <si>
    <t>кв. 91-97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</si>
</sst>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@"/>
  </numFmts>
  <fonts count="7"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10"/>
      <name val="Times New Roman"/>
      <family val="1"/>
    </font>
    <font>
      <b/>
      <i/>
      <sz val="11"/>
      <name val="Arial"/>
      <family val="2"/>
    </font>
    <font>
      <b/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2">
    <xf numFmtId="164" fontId="0" fillId="0" borderId="0" xfId="0" applyAlignment="1">
      <alignment/>
    </xf>
    <xf numFmtId="164" fontId="1" fillId="0" borderId="0" xfId="0" applyFont="1" applyFill="1" applyBorder="1" applyAlignment="1">
      <alignment horizontal="center"/>
    </xf>
    <xf numFmtId="164" fontId="2" fillId="0" borderId="0" xfId="0" applyFont="1" applyFill="1" applyAlignment="1">
      <alignment/>
    </xf>
    <xf numFmtId="164" fontId="2" fillId="0" borderId="1" xfId="0" applyFont="1" applyFill="1" applyBorder="1" applyAlignment="1">
      <alignment/>
    </xf>
    <xf numFmtId="164" fontId="1" fillId="0" borderId="1" xfId="0" applyFont="1" applyFill="1" applyBorder="1" applyAlignment="1">
      <alignment/>
    </xf>
    <xf numFmtId="164" fontId="1" fillId="0" borderId="1" xfId="0" applyFont="1" applyFill="1" applyBorder="1" applyAlignment="1">
      <alignment horizontal="center"/>
    </xf>
    <xf numFmtId="164" fontId="1" fillId="0" borderId="1" xfId="0" applyFont="1" applyFill="1" applyBorder="1" applyAlignment="1">
      <alignment horizontal="center" wrapText="1"/>
    </xf>
    <xf numFmtId="164" fontId="1" fillId="0" borderId="1" xfId="0" applyNumberFormat="1" applyFont="1" applyFill="1" applyBorder="1" applyAlignment="1">
      <alignment horizontal="center"/>
    </xf>
    <xf numFmtId="165" fontId="1" fillId="0" borderId="1" xfId="0" applyNumberFormat="1" applyFont="1" applyFill="1" applyBorder="1" applyAlignment="1">
      <alignment/>
    </xf>
    <xf numFmtId="164" fontId="2" fillId="0" borderId="1" xfId="0" applyFont="1" applyFill="1" applyBorder="1" applyAlignment="1">
      <alignment wrapText="1"/>
    </xf>
    <xf numFmtId="164" fontId="3" fillId="0" borderId="1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 wrapText="1"/>
    </xf>
    <xf numFmtId="164" fontId="1" fillId="2" borderId="1" xfId="0" applyFont="1" applyFill="1" applyBorder="1" applyAlignment="1">
      <alignment horizontal="center"/>
    </xf>
    <xf numFmtId="164" fontId="2" fillId="0" borderId="0" xfId="0" applyFont="1" applyAlignment="1">
      <alignment/>
    </xf>
    <xf numFmtId="164" fontId="3" fillId="3" borderId="1" xfId="0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 wrapText="1"/>
    </xf>
    <xf numFmtId="164" fontId="3" fillId="2" borderId="1" xfId="0" applyNumberFormat="1" applyFont="1" applyFill="1" applyBorder="1" applyAlignment="1">
      <alignment horizontal="center"/>
    </xf>
    <xf numFmtId="164" fontId="1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 wrapText="1"/>
    </xf>
    <xf numFmtId="164" fontId="4" fillId="0" borderId="1" xfId="0" applyNumberFormat="1" applyFont="1" applyBorder="1" applyAlignment="1">
      <alignment horizontal="center" wrapText="1"/>
    </xf>
    <xf numFmtId="164" fontId="1" fillId="0" borderId="1" xfId="0" applyFont="1" applyBorder="1" applyAlignment="1">
      <alignment horizontal="justify"/>
    </xf>
    <xf numFmtId="164" fontId="1" fillId="0" borderId="0" xfId="0" applyFont="1" applyFill="1" applyAlignment="1">
      <alignment horizontal="center"/>
    </xf>
    <xf numFmtId="164" fontId="1" fillId="2" borderId="0" xfId="0" applyFont="1" applyFill="1" applyAlignment="1">
      <alignment horizontal="center"/>
    </xf>
    <xf numFmtId="164" fontId="0" fillId="0" borderId="0" xfId="0" applyAlignment="1">
      <alignment wrapText="1"/>
    </xf>
    <xf numFmtId="164" fontId="3" fillId="0" borderId="1" xfId="0" applyNumberFormat="1" applyFont="1" applyFill="1" applyBorder="1" applyAlignment="1">
      <alignment horizontal="justify"/>
    </xf>
    <xf numFmtId="164" fontId="1" fillId="0" borderId="0" xfId="0" applyFont="1" applyFill="1" applyAlignment="1">
      <alignment horizontal="center" wrapText="1"/>
    </xf>
    <xf numFmtId="166" fontId="3" fillId="0" borderId="1" xfId="0" applyNumberFormat="1" applyFont="1" applyFill="1" applyBorder="1" applyAlignment="1">
      <alignment horizontal="center"/>
    </xf>
    <xf numFmtId="166" fontId="2" fillId="0" borderId="0" xfId="0" applyNumberFormat="1" applyFont="1" applyFill="1" applyAlignment="1">
      <alignment/>
    </xf>
    <xf numFmtId="164" fontId="1" fillId="0" borderId="1" xfId="0" applyFont="1" applyFill="1" applyBorder="1" applyAlignment="1">
      <alignment horizontal="justify" wrapText="1"/>
    </xf>
    <xf numFmtId="164" fontId="3" fillId="0" borderId="1" xfId="0" applyNumberFormat="1" applyFont="1" applyFill="1" applyBorder="1" applyAlignment="1">
      <alignment horizontal="justify" wrapText="1"/>
    </xf>
    <xf numFmtId="164" fontId="1" fillId="0" borderId="0" xfId="0" applyFont="1" applyFill="1" applyBorder="1" applyAlignment="1">
      <alignment horizontal="center" wrapText="1"/>
    </xf>
    <xf numFmtId="164" fontId="3" fillId="0" borderId="1" xfId="0" applyFont="1" applyFill="1" applyBorder="1" applyAlignment="1">
      <alignment horizontal="center" wrapText="1"/>
    </xf>
    <xf numFmtId="164" fontId="4" fillId="0" borderId="1" xfId="0" applyNumberFormat="1" applyFont="1" applyFill="1" applyBorder="1" applyAlignment="1">
      <alignment horizontal="center" wrapText="1"/>
    </xf>
    <xf numFmtId="164" fontId="5" fillId="0" borderId="1" xfId="0" applyFont="1" applyBorder="1" applyAlignment="1">
      <alignment horizontal="center"/>
    </xf>
    <xf numFmtId="164" fontId="5" fillId="0" borderId="1" xfId="0" applyFont="1" applyBorder="1" applyAlignment="1">
      <alignment horizontal="justify" wrapText="1"/>
    </xf>
    <xf numFmtId="164" fontId="6" fillId="2" borderId="1" xfId="0" applyFont="1" applyFill="1" applyBorder="1" applyAlignment="1">
      <alignment horizontal="center"/>
    </xf>
    <xf numFmtId="164" fontId="6" fillId="2" borderId="1" xfId="0" applyFont="1" applyFill="1" applyBorder="1" applyAlignment="1">
      <alignment horizontal="center" wrapText="1"/>
    </xf>
    <xf numFmtId="164" fontId="6" fillId="4" borderId="1" xfId="0" applyFont="1" applyFill="1" applyBorder="1" applyAlignment="1">
      <alignment horizontal="center"/>
    </xf>
    <xf numFmtId="164" fontId="6" fillId="4" borderId="1" xfId="0" applyFont="1" applyFill="1" applyBorder="1" applyAlignment="1">
      <alignment horizontal="center" wrapText="1"/>
    </xf>
    <xf numFmtId="164" fontId="6" fillId="2" borderId="0" xfId="0" applyFont="1" applyFill="1" applyAlignment="1">
      <alignment horizontal="center"/>
    </xf>
    <xf numFmtId="164" fontId="6" fillId="2" borderId="0" xfId="0" applyFont="1" applyFill="1" applyAlignment="1">
      <alignment horizontal="center" wrapText="1"/>
    </xf>
    <xf numFmtId="165" fontId="6" fillId="2" borderId="0" xfId="0" applyNumberFormat="1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00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../&#1083;&#1080;&#1094;&#1077;&#1074;&#1099;&#1077;%20&#1089;&#1095;&#1077;&#1090;&#1072;%20%202017%20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цевые счета домов"/>
      <sheetName val="Лицевые счета домов прочие доходы"/>
      <sheetName val="Лицевые счета домов свод"/>
      <sheetName val="остатки средств по домам"/>
      <sheetName val="сводная 2014 г"/>
      <sheetName val="анализ тарифа"/>
    </sheetNames>
    <sheetDataSet>
      <sheetData sheetId="2">
        <row r="1803">
          <cell r="E1803">
            <v>42692.15</v>
          </cell>
          <cell r="F1803">
            <v>370055.48</v>
          </cell>
          <cell r="G1803">
            <v>265077.59</v>
          </cell>
          <cell r="H1803">
            <v>261448.45999999996</v>
          </cell>
          <cell r="I1803">
            <v>95882.09</v>
          </cell>
          <cell r="J1803">
            <v>535621.85</v>
          </cell>
          <cell r="K1803">
            <v>46321.280000000086</v>
          </cell>
        </row>
        <row r="1804">
          <cell r="E1804">
            <v>31360.4</v>
          </cell>
          <cell r="F1804">
            <v>-113891.84</v>
          </cell>
          <cell r="G1804">
            <v>-2257.59</v>
          </cell>
          <cell r="H1804">
            <v>14056.06</v>
          </cell>
          <cell r="I1804">
            <v>0</v>
          </cell>
          <cell r="J1804">
            <v>-99835.78</v>
          </cell>
          <cell r="K1804">
            <v>15046.750000000002</v>
          </cell>
        </row>
        <row r="1805">
          <cell r="E1805">
            <v>0</v>
          </cell>
          <cell r="F1805">
            <v>880</v>
          </cell>
          <cell r="G1805">
            <v>0</v>
          </cell>
          <cell r="H1805">
            <v>0</v>
          </cell>
          <cell r="I1805">
            <v>0</v>
          </cell>
          <cell r="J1805">
            <v>880</v>
          </cell>
          <cell r="K1805">
            <v>0</v>
          </cell>
        </row>
        <row r="1806">
          <cell r="E1806">
            <v>6516.01</v>
          </cell>
          <cell r="F1806">
            <v>93656</v>
          </cell>
          <cell r="G1806">
            <v>10871.699999999999</v>
          </cell>
          <cell r="H1806">
            <v>13089.81</v>
          </cell>
          <cell r="I1806">
            <v>0</v>
          </cell>
          <cell r="J1806">
            <v>106745.81</v>
          </cell>
          <cell r="K1806">
            <v>4297.9</v>
          </cell>
        </row>
        <row r="1807">
          <cell r="E1807">
            <v>7198.71</v>
          </cell>
          <cell r="F1807">
            <v>16471.78</v>
          </cell>
          <cell r="G1807">
            <v>0</v>
          </cell>
          <cell r="H1807">
            <v>5591.7</v>
          </cell>
          <cell r="I1807">
            <v>0</v>
          </cell>
          <cell r="J1807">
            <v>22063.48</v>
          </cell>
          <cell r="K1807">
            <v>1607.0100000000002</v>
          </cell>
        </row>
        <row r="1808">
          <cell r="E1808">
            <v>0</v>
          </cell>
          <cell r="F1808">
            <v>236480.4</v>
          </cell>
          <cell r="G1808">
            <v>53398.799999999996</v>
          </cell>
          <cell r="H1808">
            <v>53398.799999999996</v>
          </cell>
          <cell r="I1808">
            <v>0</v>
          </cell>
          <cell r="J1808">
            <v>289879.2</v>
          </cell>
          <cell r="K1808">
            <v>0</v>
          </cell>
        </row>
        <row r="1810">
          <cell r="E1810">
            <v>19449.93</v>
          </cell>
          <cell r="F1810">
            <v>-88206.54000000001</v>
          </cell>
          <cell r="G1810">
            <v>29846.029999999995</v>
          </cell>
          <cell r="H1810">
            <v>29173.339999999997</v>
          </cell>
          <cell r="I1810">
            <v>108594.03</v>
          </cell>
          <cell r="J1810">
            <v>-167627.23</v>
          </cell>
          <cell r="K1810">
            <v>20122.62</v>
          </cell>
        </row>
        <row r="1811">
          <cell r="E1811">
            <v>13184.02</v>
          </cell>
          <cell r="F1811">
            <v>-13184.02</v>
          </cell>
          <cell r="G1811">
            <v>118077.94999999998</v>
          </cell>
          <cell r="H1811">
            <v>112874.87999999999</v>
          </cell>
          <cell r="I1811">
            <v>118077.94999999998</v>
          </cell>
          <cell r="J1811">
            <v>-18387.09</v>
          </cell>
          <cell r="K1811">
            <v>18387.090000000004</v>
          </cell>
        </row>
        <row r="1812">
          <cell r="E1812">
            <v>1660.14</v>
          </cell>
          <cell r="F1812">
            <v>32254.45</v>
          </cell>
          <cell r="G1812">
            <v>9947.940000000002</v>
          </cell>
          <cell r="H1812">
            <v>9536.41</v>
          </cell>
          <cell r="I1812">
            <v>0</v>
          </cell>
          <cell r="J1812">
            <v>41790.86</v>
          </cell>
          <cell r="K1812">
            <v>2071.670000000003</v>
          </cell>
        </row>
        <row r="1813">
          <cell r="E1813">
            <v>32.33</v>
          </cell>
          <cell r="F1813">
            <v>1904.258</v>
          </cell>
          <cell r="G1813">
            <v>4974.080000000001</v>
          </cell>
          <cell r="H1813">
            <v>4768.32</v>
          </cell>
          <cell r="I1813">
            <v>38805.242</v>
          </cell>
          <cell r="J1813">
            <v>-32132.663999999997</v>
          </cell>
          <cell r="K1813">
            <v>238.09000000000137</v>
          </cell>
        </row>
        <row r="1814">
          <cell r="E1814">
            <v>1029.3400000000001</v>
          </cell>
          <cell r="F1814">
            <v>14608.32</v>
          </cell>
          <cell r="G1814">
            <v>5869.329999999998</v>
          </cell>
          <cell r="H1814">
            <v>5626.410000000001</v>
          </cell>
          <cell r="I1814">
            <v>7619.52</v>
          </cell>
          <cell r="J1814">
            <v>12615.21</v>
          </cell>
          <cell r="K1814">
            <v>1272.2599999999975</v>
          </cell>
        </row>
        <row r="1815">
          <cell r="E1815">
            <v>58.45</v>
          </cell>
          <cell r="F1815">
            <v>748.6600000000001</v>
          </cell>
          <cell r="G1815">
            <v>198.99000000000004</v>
          </cell>
          <cell r="H1815">
            <v>190.78</v>
          </cell>
          <cell r="I1815">
            <v>0</v>
          </cell>
          <cell r="J1815">
            <v>939.44</v>
          </cell>
          <cell r="K1815">
            <v>66.66000000000001</v>
          </cell>
        </row>
        <row r="1816">
          <cell r="E1816">
            <v>6275.73</v>
          </cell>
          <cell r="F1816">
            <v>-6275.73</v>
          </cell>
          <cell r="G1816">
            <v>68642.74</v>
          </cell>
          <cell r="H1816">
            <v>65559.35999999999</v>
          </cell>
          <cell r="I1816">
            <v>68642.74</v>
          </cell>
          <cell r="J1816">
            <v>-9359.110000000019</v>
          </cell>
          <cell r="K1816">
            <v>9359.110000000026</v>
          </cell>
        </row>
        <row r="1817">
          <cell r="E1817">
            <v>3662.19</v>
          </cell>
          <cell r="F1817">
            <v>-136769.98</v>
          </cell>
          <cell r="G1817">
            <v>20891.370000000003</v>
          </cell>
          <cell r="H1817">
            <v>20026.49</v>
          </cell>
          <cell r="I1817">
            <v>60950.18907999999</v>
          </cell>
          <cell r="J1817">
            <v>-177693.67908</v>
          </cell>
          <cell r="K1817">
            <v>4527.0700000000015</v>
          </cell>
        </row>
        <row r="1818">
          <cell r="E1818">
            <v>908.86</v>
          </cell>
          <cell r="F1818">
            <v>8579.33</v>
          </cell>
          <cell r="G1818">
            <v>5174.15</v>
          </cell>
          <cell r="H1818">
            <v>4958.860000000001</v>
          </cell>
          <cell r="I1818">
            <v>950</v>
          </cell>
          <cell r="J1818">
            <v>12588.19</v>
          </cell>
          <cell r="K1818">
            <v>1124.1499999999996</v>
          </cell>
        </row>
        <row r="1820">
          <cell r="E1820">
            <v>14404.76</v>
          </cell>
          <cell r="F1820">
            <v>-14404.86</v>
          </cell>
          <cell r="G1820">
            <v>97420.72000000002</v>
          </cell>
          <cell r="H1820">
            <v>88777.58000000002</v>
          </cell>
          <cell r="I1820">
            <v>97420.72000000002</v>
          </cell>
          <cell r="J1820">
            <v>-23048</v>
          </cell>
          <cell r="K1820">
            <v>23047.899999999994</v>
          </cell>
        </row>
        <row r="1821">
          <cell r="E1821">
            <v>4661.69</v>
          </cell>
          <cell r="F1821">
            <v>-2535.24</v>
          </cell>
          <cell r="G1821">
            <v>9687.78</v>
          </cell>
          <cell r="H1821">
            <v>8156.17</v>
          </cell>
          <cell r="I1821">
            <v>9687.78</v>
          </cell>
          <cell r="J1821">
            <v>-4066.8500000000004</v>
          </cell>
          <cell r="K1821">
            <v>6193.300000000001</v>
          </cell>
        </row>
        <row r="1822">
          <cell r="E1822">
            <v>13996.08</v>
          </cell>
          <cell r="F1822">
            <v>-13996.08</v>
          </cell>
          <cell r="G1822">
            <v>85102.85000000002</v>
          </cell>
          <cell r="H1822">
            <v>80680.18000000002</v>
          </cell>
          <cell r="I1822">
            <v>85102.85000000002</v>
          </cell>
          <cell r="J1822">
            <v>-18418.75000000001</v>
          </cell>
          <cell r="K1822">
            <v>18418.75000000001</v>
          </cell>
        </row>
        <row r="1823">
          <cell r="E1823">
            <v>-166.53</v>
          </cell>
          <cell r="F1823">
            <v>2017.09</v>
          </cell>
          <cell r="G1823">
            <v>16879.69</v>
          </cell>
          <cell r="H1823">
            <v>15692.86</v>
          </cell>
          <cell r="I1823">
            <v>16356.859999999999</v>
          </cell>
          <cell r="J1823">
            <v>1353.0900000000015</v>
          </cell>
          <cell r="K1823">
            <v>1020.2999999999988</v>
          </cell>
        </row>
        <row r="1824">
          <cell r="E1824">
            <v>30573.49</v>
          </cell>
          <cell r="F1824">
            <v>1287.4599999999991</v>
          </cell>
          <cell r="G1824">
            <v>185403.27999999997</v>
          </cell>
          <cell r="H1824">
            <v>177410.78</v>
          </cell>
          <cell r="I1824">
            <v>180234.12999999998</v>
          </cell>
          <cell r="J1824">
            <v>-1535.889999999963</v>
          </cell>
          <cell r="K1824">
            <v>38565.98999999996</v>
          </cell>
        </row>
        <row r="1825">
          <cell r="E1825">
            <v>30127.83</v>
          </cell>
          <cell r="F1825">
            <v>-30127.83</v>
          </cell>
          <cell r="G1825">
            <v>178072.93</v>
          </cell>
          <cell r="H1825">
            <v>170176.49</v>
          </cell>
          <cell r="I1825">
            <v>178072.93</v>
          </cell>
          <cell r="J1825">
            <v>-38024.27000000001</v>
          </cell>
          <cell r="K1825">
            <v>38024.27000000001</v>
          </cell>
        </row>
        <row r="1826">
          <cell r="E1826">
            <v>37400.92</v>
          </cell>
          <cell r="F1826">
            <v>-37400.92</v>
          </cell>
          <cell r="G1826">
            <v>225998.06999999998</v>
          </cell>
          <cell r="H1826">
            <v>216342.4699999999</v>
          </cell>
          <cell r="I1826">
            <v>217771.80999999997</v>
          </cell>
          <cell r="J1826">
            <v>-38830.26000000005</v>
          </cell>
          <cell r="K1826">
            <v>47056.520000000055</v>
          </cell>
        </row>
        <row r="1827">
          <cell r="E1827">
            <v>0</v>
          </cell>
          <cell r="F1827">
            <v>0</v>
          </cell>
          <cell r="G1827">
            <v>15351.539999999999</v>
          </cell>
          <cell r="H1827">
            <v>12381.070000000002</v>
          </cell>
          <cell r="I1827">
            <v>14959.65</v>
          </cell>
          <cell r="J1827">
            <v>-2578.579999999999</v>
          </cell>
          <cell r="K1827">
            <v>2970.469999999999</v>
          </cell>
        </row>
        <row r="1828">
          <cell r="E1828">
            <v>0</v>
          </cell>
          <cell r="F1828">
            <v>0</v>
          </cell>
          <cell r="G1828">
            <v>203339.84000000005</v>
          </cell>
          <cell r="H1828">
            <v>180587.56999999998</v>
          </cell>
          <cell r="I1828">
            <v>203339.84000000005</v>
          </cell>
          <cell r="J1828">
            <v>-22752.27000000008</v>
          </cell>
          <cell r="K1828">
            <v>22752.27000000008</v>
          </cell>
        </row>
        <row r="1829">
          <cell r="E1829">
            <v>64219.200000000004</v>
          </cell>
          <cell r="F1829">
            <v>-60555.68</v>
          </cell>
          <cell r="G1829">
            <v>379794.84</v>
          </cell>
          <cell r="H1829">
            <v>363246.35</v>
          </cell>
          <cell r="I1829">
            <v>379794.84</v>
          </cell>
          <cell r="J1829">
            <v>-77104.17000000004</v>
          </cell>
          <cell r="K1829">
            <v>80767.69000000005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tabSelected="1" zoomScale="80" zoomScaleNormal="80" workbookViewId="0" topLeftCell="A1">
      <selection activeCell="E35" sqref="E35"/>
    </sheetView>
  </sheetViews>
  <sheetFormatPr defaultColWidth="12.57421875" defaultRowHeight="12.75"/>
  <cols>
    <col min="1" max="1" width="7.57421875" style="0" customWidth="1"/>
    <col min="2" max="2" width="18.28125" style="0" customWidth="1"/>
    <col min="3" max="3" width="12.7109375" style="0" customWidth="1"/>
    <col min="4" max="4" width="0" style="0" hidden="1" customWidth="1"/>
    <col min="5" max="5" width="18.00390625" style="0" customWidth="1"/>
    <col min="6" max="6" width="22.140625" style="0" customWidth="1"/>
    <col min="7" max="7" width="18.421875" style="0" customWidth="1"/>
    <col min="8" max="8" width="13.7109375" style="0" customWidth="1"/>
    <col min="9" max="9" width="21.00390625" style="0" customWidth="1"/>
    <col min="10" max="10" width="16.00390625" style="0" customWidth="1"/>
    <col min="11" max="11" width="21.421875" style="0" customWidth="1"/>
    <col min="12" max="12" width="22.7109375" style="0" customWidth="1"/>
    <col min="13" max="16384" width="11.57421875" style="0" customWidth="1"/>
  </cols>
  <sheetData>
    <row r="1" spans="1:12" s="2" customFormat="1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s="2" customFormat="1" ht="12.75" hidden="1">
      <c r="A2" s="3"/>
      <c r="B2" s="4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s="2" customFormat="1" ht="12.75" customHeight="1">
      <c r="A3" s="4" t="s">
        <v>1</v>
      </c>
      <c r="B3" s="5" t="s">
        <v>2</v>
      </c>
      <c r="C3" s="5"/>
      <c r="D3" s="5" t="s">
        <v>3</v>
      </c>
      <c r="E3" s="6" t="s">
        <v>4</v>
      </c>
      <c r="F3" s="6" t="s">
        <v>5</v>
      </c>
      <c r="G3" s="5" t="s">
        <v>6</v>
      </c>
      <c r="H3" s="5" t="s">
        <v>7</v>
      </c>
      <c r="I3" s="5" t="s">
        <v>8</v>
      </c>
      <c r="J3" s="6" t="s">
        <v>9</v>
      </c>
      <c r="K3" s="6" t="s">
        <v>10</v>
      </c>
      <c r="L3" s="6" t="s">
        <v>11</v>
      </c>
    </row>
    <row r="4" spans="1:12" s="2" customFormat="1" ht="29.25" customHeight="1">
      <c r="A4" s="4"/>
      <c r="B4" s="5" t="s">
        <v>12</v>
      </c>
      <c r="C4" s="5" t="s">
        <v>13</v>
      </c>
      <c r="D4" s="5"/>
      <c r="E4" s="5"/>
      <c r="F4" s="6"/>
      <c r="G4" s="5"/>
      <c r="H4" s="5"/>
      <c r="I4" s="5"/>
      <c r="J4" s="5"/>
      <c r="K4" s="5"/>
      <c r="L4" s="6"/>
    </row>
    <row r="5" spans="1:12" s="2" customFormat="1" ht="12.75" hidden="1">
      <c r="A5" s="3">
        <v>44</v>
      </c>
      <c r="B5" s="5" t="s">
        <v>14</v>
      </c>
      <c r="C5" s="7" t="s">
        <v>15</v>
      </c>
      <c r="D5" s="3"/>
      <c r="E5" s="3"/>
      <c r="F5" s="3"/>
      <c r="G5" s="3"/>
      <c r="H5" s="3"/>
      <c r="I5" s="3"/>
      <c r="J5" s="3"/>
      <c r="K5" s="3"/>
      <c r="L5" s="5" t="s">
        <v>16</v>
      </c>
    </row>
    <row r="6" spans="1:12" s="2" customFormat="1" ht="12.75" hidden="1">
      <c r="A6" s="3">
        <v>1</v>
      </c>
      <c r="B6" s="3"/>
      <c r="C6" s="3"/>
      <c r="D6" s="3" t="s">
        <v>17</v>
      </c>
      <c r="E6" s="4">
        <f>'[1]Лицевые счета домов свод'!E1803</f>
        <v>42692.15</v>
      </c>
      <c r="F6" s="4">
        <f>'[1]Лицевые счета домов свод'!F1803</f>
        <v>370055.48</v>
      </c>
      <c r="G6" s="4">
        <f>'[1]Лицевые счета домов свод'!G1803</f>
        <v>265077.59</v>
      </c>
      <c r="H6" s="4">
        <f>'[1]Лицевые счета домов свод'!H1803</f>
        <v>261448.45999999996</v>
      </c>
      <c r="I6" s="4">
        <f>'[1]Лицевые счета домов свод'!I1803</f>
        <v>95882.09</v>
      </c>
      <c r="J6" s="4">
        <f>'[1]Лицевые счета домов свод'!J1803</f>
        <v>535621.85</v>
      </c>
      <c r="K6" s="4">
        <f>'[1]Лицевые счета домов свод'!K1803</f>
        <v>46321.280000000086</v>
      </c>
      <c r="L6" s="3"/>
    </row>
    <row r="7" spans="1:12" s="2" customFormat="1" ht="12.75" hidden="1">
      <c r="A7" s="3"/>
      <c r="B7" s="3"/>
      <c r="C7" s="3"/>
      <c r="D7" s="3" t="s">
        <v>18</v>
      </c>
      <c r="E7" s="4">
        <f>'[1]Лицевые счета домов свод'!E1804</f>
        <v>31360.4</v>
      </c>
      <c r="F7" s="4">
        <f>'[1]Лицевые счета домов свод'!F1804</f>
        <v>-113891.84</v>
      </c>
      <c r="G7" s="4">
        <f>'[1]Лицевые счета домов свод'!G1804</f>
        <v>-2257.59</v>
      </c>
      <c r="H7" s="4">
        <f>'[1]Лицевые счета домов свод'!H1804</f>
        <v>14056.06</v>
      </c>
      <c r="I7" s="4">
        <f>'[1]Лицевые счета домов свод'!I1804</f>
        <v>0</v>
      </c>
      <c r="J7" s="4">
        <f>'[1]Лицевые счета домов свод'!J1804</f>
        <v>-99835.78</v>
      </c>
      <c r="K7" s="4">
        <f>'[1]Лицевые счета домов свод'!K1804</f>
        <v>15046.750000000002</v>
      </c>
      <c r="L7" s="3"/>
    </row>
    <row r="8" spans="1:12" s="2" customFormat="1" ht="12.75" hidden="1">
      <c r="A8" s="3"/>
      <c r="B8" s="3"/>
      <c r="C8" s="3"/>
      <c r="D8" s="3" t="s">
        <v>19</v>
      </c>
      <c r="E8" s="4">
        <f>'[1]Лицевые счета домов свод'!E1805</f>
        <v>0</v>
      </c>
      <c r="F8" s="4">
        <f>'[1]Лицевые счета домов свод'!F1805</f>
        <v>880</v>
      </c>
      <c r="G8" s="4">
        <f>'[1]Лицевые счета домов свод'!G1805</f>
        <v>0</v>
      </c>
      <c r="H8" s="4">
        <f>'[1]Лицевые счета домов свод'!H1805</f>
        <v>0</v>
      </c>
      <c r="I8" s="4">
        <f>'[1]Лицевые счета домов свод'!I1805</f>
        <v>0</v>
      </c>
      <c r="J8" s="4">
        <f>'[1]Лицевые счета домов свод'!J1805</f>
        <v>880</v>
      </c>
      <c r="K8" s="4">
        <f>'[1]Лицевые счета домов свод'!K1805</f>
        <v>0</v>
      </c>
      <c r="L8" s="3"/>
    </row>
    <row r="9" spans="1:12" s="2" customFormat="1" ht="12.75" hidden="1">
      <c r="A9" s="3"/>
      <c r="B9" s="3"/>
      <c r="C9" s="3"/>
      <c r="D9" s="3" t="s">
        <v>20</v>
      </c>
      <c r="E9" s="4">
        <f>'[1]Лицевые счета домов свод'!E1806</f>
        <v>6516.01</v>
      </c>
      <c r="F9" s="4">
        <f>'[1]Лицевые счета домов свод'!F1806</f>
        <v>93656</v>
      </c>
      <c r="G9" s="4">
        <f>'[1]Лицевые счета домов свод'!G1806</f>
        <v>10871.699999999999</v>
      </c>
      <c r="H9" s="4">
        <f>'[1]Лицевые счета домов свод'!H1806</f>
        <v>13089.81</v>
      </c>
      <c r="I9" s="4">
        <f>'[1]Лицевые счета домов свод'!I1806</f>
        <v>0</v>
      </c>
      <c r="J9" s="4">
        <f>'[1]Лицевые счета домов свод'!J1806</f>
        <v>106745.81</v>
      </c>
      <c r="K9" s="4">
        <f>'[1]Лицевые счета домов свод'!K1806</f>
        <v>4297.9</v>
      </c>
      <c r="L9" s="3"/>
    </row>
    <row r="10" spans="1:12" s="2" customFormat="1" ht="12.75" hidden="1">
      <c r="A10" s="3"/>
      <c r="B10" s="3"/>
      <c r="C10" s="3"/>
      <c r="D10" s="3" t="s">
        <v>21</v>
      </c>
      <c r="E10" s="4">
        <f>'[1]Лицевые счета домов свод'!E1807</f>
        <v>7198.71</v>
      </c>
      <c r="F10" s="4">
        <f>'[1]Лицевые счета домов свод'!F1807</f>
        <v>16471.78</v>
      </c>
      <c r="G10" s="4">
        <f>'[1]Лицевые счета домов свод'!G1807</f>
        <v>0</v>
      </c>
      <c r="H10" s="4">
        <f>'[1]Лицевые счета домов свод'!H1807</f>
        <v>5591.7</v>
      </c>
      <c r="I10" s="4">
        <f>'[1]Лицевые счета домов свод'!I1807</f>
        <v>0</v>
      </c>
      <c r="J10" s="4">
        <f>'[1]Лицевые счета домов свод'!J1807</f>
        <v>22063.48</v>
      </c>
      <c r="K10" s="4">
        <f>'[1]Лицевые счета домов свод'!K1807</f>
        <v>1607.0100000000002</v>
      </c>
      <c r="L10" s="3"/>
    </row>
    <row r="11" spans="1:12" s="2" customFormat="1" ht="12.75" hidden="1">
      <c r="A11" s="3"/>
      <c r="B11" s="3"/>
      <c r="C11" s="3"/>
      <c r="D11" s="3" t="s">
        <v>22</v>
      </c>
      <c r="E11" s="4">
        <f>'[1]Лицевые счета домов свод'!E1808</f>
        <v>0</v>
      </c>
      <c r="F11" s="4">
        <f>'[1]Лицевые счета домов свод'!F1808</f>
        <v>236480.4</v>
      </c>
      <c r="G11" s="4">
        <f>'[1]Лицевые счета домов свод'!G1808</f>
        <v>53398.799999999996</v>
      </c>
      <c r="H11" s="4">
        <f>'[1]Лицевые счета домов свод'!H1808</f>
        <v>53398.799999999996</v>
      </c>
      <c r="I11" s="4">
        <f>'[1]Лицевые счета домов свод'!I1808</f>
        <v>0</v>
      </c>
      <c r="J11" s="4">
        <f>'[1]Лицевые счета домов свод'!J1808</f>
        <v>289879.2</v>
      </c>
      <c r="K11" s="4">
        <f>'[1]Лицевые счета домов свод'!K1808</f>
        <v>0</v>
      </c>
      <c r="L11" s="3"/>
    </row>
    <row r="12" spans="1:12" s="2" customFormat="1" ht="12.75" hidden="1">
      <c r="A12" s="3"/>
      <c r="B12" s="3"/>
      <c r="C12" s="3"/>
      <c r="D12" s="4" t="s">
        <v>23</v>
      </c>
      <c r="E12" s="4">
        <f>SUM(E6:E11)</f>
        <v>87767.27</v>
      </c>
      <c r="F12" s="4">
        <f>SUM(F6:F11)</f>
        <v>603651.82</v>
      </c>
      <c r="G12" s="4">
        <f>SUM(G6:G11)</f>
        <v>327090.5</v>
      </c>
      <c r="H12" s="4">
        <f>SUM(H6:H11)</f>
        <v>347584.82999999996</v>
      </c>
      <c r="I12" s="4">
        <f>SUM(I6:I11)</f>
        <v>95882.09</v>
      </c>
      <c r="J12" s="4">
        <f>SUM(J6:J11)</f>
        <v>855354.56</v>
      </c>
      <c r="K12" s="8">
        <f>SUM(K6:K11)</f>
        <v>67272.94000000009</v>
      </c>
      <c r="L12" s="3"/>
    </row>
    <row r="13" spans="1:12" s="2" customFormat="1" ht="14.25" customHeight="1" hidden="1">
      <c r="A13" s="3"/>
      <c r="B13" s="3"/>
      <c r="C13" s="3"/>
      <c r="D13" s="9" t="s">
        <v>24</v>
      </c>
      <c r="E13" s="4">
        <f>'[1]Лицевые счета домов свод'!E1810</f>
        <v>19449.93</v>
      </c>
      <c r="F13" s="4">
        <f>'[1]Лицевые счета домов свод'!F1810</f>
        <v>-88206.54000000001</v>
      </c>
      <c r="G13" s="4">
        <f>'[1]Лицевые счета домов свод'!G1810</f>
        <v>29846.029999999995</v>
      </c>
      <c r="H13" s="4">
        <f>'[1]Лицевые счета домов свод'!H1810</f>
        <v>29173.339999999997</v>
      </c>
      <c r="I13" s="4">
        <f>'[1]Лицевые счета домов свод'!I1810</f>
        <v>108594.03</v>
      </c>
      <c r="J13" s="4">
        <f>'[1]Лицевые счета домов свод'!J1810</f>
        <v>-167627.23</v>
      </c>
      <c r="K13" s="4">
        <f>'[1]Лицевые счета домов свод'!K1810</f>
        <v>20122.62</v>
      </c>
      <c r="L13" s="3"/>
    </row>
    <row r="14" spans="1:12" s="2" customFormat="1" ht="34.5" customHeight="1" hidden="1">
      <c r="A14" s="3"/>
      <c r="B14" s="3"/>
      <c r="C14" s="3"/>
      <c r="D14" s="9" t="s">
        <v>25</v>
      </c>
      <c r="E14" s="4">
        <f>'[1]Лицевые счета домов свод'!E1811</f>
        <v>13184.02</v>
      </c>
      <c r="F14" s="4">
        <f>'[1]Лицевые счета домов свод'!F1811</f>
        <v>-13184.02</v>
      </c>
      <c r="G14" s="4">
        <f>'[1]Лицевые счета домов свод'!G1811</f>
        <v>118077.94999999998</v>
      </c>
      <c r="H14" s="4">
        <f>'[1]Лицевые счета домов свод'!H1811</f>
        <v>112874.87999999999</v>
      </c>
      <c r="I14" s="4">
        <f>'[1]Лицевые счета домов свод'!I1811</f>
        <v>118077.94999999998</v>
      </c>
      <c r="J14" s="4">
        <f>'[1]Лицевые счета домов свод'!J1811</f>
        <v>-18387.09</v>
      </c>
      <c r="K14" s="4">
        <f>'[1]Лицевые счета домов свод'!K1811</f>
        <v>18387.090000000004</v>
      </c>
      <c r="L14" s="3"/>
    </row>
    <row r="15" spans="1:12" s="2" customFormat="1" ht="28.5" customHeight="1" hidden="1">
      <c r="A15" s="3"/>
      <c r="B15" s="3"/>
      <c r="C15" s="3"/>
      <c r="D15" s="9" t="s">
        <v>26</v>
      </c>
      <c r="E15" s="4">
        <f>'[1]Лицевые счета домов свод'!E1812</f>
        <v>1660.14</v>
      </c>
      <c r="F15" s="4">
        <f>'[1]Лицевые счета домов свод'!F1812</f>
        <v>32254.45</v>
      </c>
      <c r="G15" s="4">
        <f>'[1]Лицевые счета домов свод'!G1812</f>
        <v>9947.940000000002</v>
      </c>
      <c r="H15" s="4">
        <f>'[1]Лицевые счета домов свод'!H1812</f>
        <v>9536.41</v>
      </c>
      <c r="I15" s="4">
        <f>'[1]Лицевые счета домов свод'!I1812</f>
        <v>0</v>
      </c>
      <c r="J15" s="4">
        <f>'[1]Лицевые счета домов свод'!J1812</f>
        <v>41790.86</v>
      </c>
      <c r="K15" s="4">
        <f>'[1]Лицевые счета домов свод'!K1812</f>
        <v>2071.670000000003</v>
      </c>
      <c r="L15" s="3"/>
    </row>
    <row r="16" spans="1:12" s="2" customFormat="1" ht="28.5" customHeight="1" hidden="1">
      <c r="A16" s="3"/>
      <c r="B16" s="3"/>
      <c r="C16" s="3"/>
      <c r="D16" s="9" t="s">
        <v>27</v>
      </c>
      <c r="E16" s="4">
        <f>'[1]Лицевые счета домов свод'!E1813</f>
        <v>32.33</v>
      </c>
      <c r="F16" s="4">
        <f>'[1]Лицевые счета домов свод'!F1813</f>
        <v>1904.258</v>
      </c>
      <c r="G16" s="4">
        <f>'[1]Лицевые счета домов свод'!G1813</f>
        <v>4974.080000000001</v>
      </c>
      <c r="H16" s="4">
        <f>'[1]Лицевые счета домов свод'!H1813</f>
        <v>4768.32</v>
      </c>
      <c r="I16" s="4">
        <f>'[1]Лицевые счета домов свод'!I1813</f>
        <v>38805.242</v>
      </c>
      <c r="J16" s="4">
        <f>'[1]Лицевые счета домов свод'!J1813</f>
        <v>-32132.663999999997</v>
      </c>
      <c r="K16" s="4">
        <f>'[1]Лицевые счета домов свод'!K1813</f>
        <v>238.09000000000137</v>
      </c>
      <c r="L16" s="3"/>
    </row>
    <row r="17" spans="1:12" s="2" customFormat="1" ht="12.75" hidden="1">
      <c r="A17" s="3"/>
      <c r="B17" s="3"/>
      <c r="C17" s="3"/>
      <c r="D17" s="3" t="s">
        <v>28</v>
      </c>
      <c r="E17" s="4">
        <f>'[1]Лицевые счета домов свод'!E1814</f>
        <v>1029.3400000000001</v>
      </c>
      <c r="F17" s="4">
        <f>'[1]Лицевые счета домов свод'!F1814</f>
        <v>14608.32</v>
      </c>
      <c r="G17" s="4">
        <f>'[1]Лицевые счета домов свод'!G1814</f>
        <v>5869.329999999998</v>
      </c>
      <c r="H17" s="4">
        <f>'[1]Лицевые счета домов свод'!H1814</f>
        <v>5626.410000000001</v>
      </c>
      <c r="I17" s="4">
        <f>'[1]Лицевые счета домов свод'!I1814</f>
        <v>7619.52</v>
      </c>
      <c r="J17" s="4">
        <f>'[1]Лицевые счета домов свод'!J1814</f>
        <v>12615.21</v>
      </c>
      <c r="K17" s="4">
        <f>'[1]Лицевые счета домов свод'!K1814</f>
        <v>1272.2599999999975</v>
      </c>
      <c r="L17" s="3"/>
    </row>
    <row r="18" spans="1:12" s="2" customFormat="1" ht="31.5" customHeight="1" hidden="1">
      <c r="A18" s="3"/>
      <c r="B18" s="3"/>
      <c r="C18" s="3"/>
      <c r="D18" s="9" t="s">
        <v>29</v>
      </c>
      <c r="E18" s="4">
        <f>'[1]Лицевые счета домов свод'!E1815</f>
        <v>58.45</v>
      </c>
      <c r="F18" s="4">
        <f>'[1]Лицевые счета домов свод'!F1815</f>
        <v>748.6600000000001</v>
      </c>
      <c r="G18" s="4">
        <f>'[1]Лицевые счета домов свод'!G1815</f>
        <v>198.99000000000004</v>
      </c>
      <c r="H18" s="4">
        <f>'[1]Лицевые счета домов свод'!H1815</f>
        <v>190.78</v>
      </c>
      <c r="I18" s="4">
        <f>'[1]Лицевые счета домов свод'!I1815</f>
        <v>0</v>
      </c>
      <c r="J18" s="4">
        <f>'[1]Лицевые счета домов свод'!J1815</f>
        <v>939.44</v>
      </c>
      <c r="K18" s="4">
        <f>'[1]Лицевые счета домов свод'!K1815</f>
        <v>66.66000000000001</v>
      </c>
      <c r="L18" s="3"/>
    </row>
    <row r="19" spans="1:12" s="2" customFormat="1" ht="43.5" customHeight="1" hidden="1">
      <c r="A19" s="3"/>
      <c r="B19" s="3"/>
      <c r="C19" s="3"/>
      <c r="D19" s="9" t="s">
        <v>30</v>
      </c>
      <c r="E19" s="4">
        <f>'[1]Лицевые счета домов свод'!E1816</f>
        <v>6275.73</v>
      </c>
      <c r="F19" s="4">
        <f>'[1]Лицевые счета домов свод'!F1816</f>
        <v>-6275.73</v>
      </c>
      <c r="G19" s="4">
        <f>'[1]Лицевые счета домов свод'!G1816</f>
        <v>68642.74</v>
      </c>
      <c r="H19" s="4">
        <f>'[1]Лицевые счета домов свод'!H1816</f>
        <v>65559.35999999999</v>
      </c>
      <c r="I19" s="4">
        <f>'[1]Лицевые счета домов свод'!I1816</f>
        <v>68642.74</v>
      </c>
      <c r="J19" s="4">
        <f>'[1]Лицевые счета домов свод'!J1816</f>
        <v>-9359.110000000019</v>
      </c>
      <c r="K19" s="4">
        <f>'[1]Лицевые счета домов свод'!K1816</f>
        <v>9359.110000000026</v>
      </c>
      <c r="L19" s="3"/>
    </row>
    <row r="20" spans="1:12" s="2" customFormat="1" ht="21.75" customHeight="1" hidden="1">
      <c r="A20" s="3"/>
      <c r="B20" s="3"/>
      <c r="C20" s="3"/>
      <c r="D20" s="9" t="s">
        <v>31</v>
      </c>
      <c r="E20" s="4">
        <f>'[1]Лицевые счета домов свод'!E1817</f>
        <v>3662.19</v>
      </c>
      <c r="F20" s="4">
        <f>'[1]Лицевые счета домов свод'!F1817</f>
        <v>-136769.98</v>
      </c>
      <c r="G20" s="4">
        <f>'[1]Лицевые счета домов свод'!G1817</f>
        <v>20891.370000000003</v>
      </c>
      <c r="H20" s="4">
        <f>'[1]Лицевые счета домов свод'!H1817</f>
        <v>20026.49</v>
      </c>
      <c r="I20" s="4">
        <f>'[1]Лицевые счета домов свод'!I1817</f>
        <v>60950.18907999999</v>
      </c>
      <c r="J20" s="4">
        <f>'[1]Лицевые счета домов свод'!J1817</f>
        <v>-177693.67908</v>
      </c>
      <c r="K20" s="4">
        <f>'[1]Лицевые счета домов свод'!K1817</f>
        <v>4527.0700000000015</v>
      </c>
      <c r="L20" s="3"/>
    </row>
    <row r="21" spans="1:12" s="2" customFormat="1" ht="29.25" customHeight="1" hidden="1">
      <c r="A21" s="3"/>
      <c r="B21" s="3"/>
      <c r="C21" s="3"/>
      <c r="D21" s="9" t="s">
        <v>32</v>
      </c>
      <c r="E21" s="4">
        <f>'[1]Лицевые счета домов свод'!E1818</f>
        <v>908.86</v>
      </c>
      <c r="F21" s="4">
        <f>'[1]Лицевые счета домов свод'!F1818</f>
        <v>8579.33</v>
      </c>
      <c r="G21" s="4">
        <f>'[1]Лицевые счета домов свод'!G1818</f>
        <v>5174.15</v>
      </c>
      <c r="H21" s="4">
        <f>'[1]Лицевые счета домов свод'!H1818</f>
        <v>4958.860000000001</v>
      </c>
      <c r="I21" s="4">
        <f>'[1]Лицевые счета домов свод'!I1818</f>
        <v>950</v>
      </c>
      <c r="J21" s="4">
        <f>'[1]Лицевые счета домов свод'!J1818</f>
        <v>12588.19</v>
      </c>
      <c r="K21" s="4">
        <f>'[1]Лицевые счета домов свод'!K1818</f>
        <v>1124.1499999999996</v>
      </c>
      <c r="L21" s="3"/>
    </row>
    <row r="22" spans="1:12" s="2" customFormat="1" ht="12.75" hidden="1">
      <c r="A22" s="3"/>
      <c r="B22" s="3"/>
      <c r="C22" s="3"/>
      <c r="D22" s="4" t="s">
        <v>33</v>
      </c>
      <c r="E22" s="4">
        <f>SUM(E13:E21)</f>
        <v>46260.990000000005</v>
      </c>
      <c r="F22" s="4">
        <f>SUM(F13:F21)</f>
        <v>-186341.252</v>
      </c>
      <c r="G22" s="4">
        <f>SUM(G13:G21)</f>
        <v>263622.57999999996</v>
      </c>
      <c r="H22" s="4">
        <f>SUM(H13:H21)</f>
        <v>252714.84999999995</v>
      </c>
      <c r="I22" s="8">
        <f>SUM(I13:I21)</f>
        <v>403639.67108</v>
      </c>
      <c r="J22" s="8">
        <f>SUM(J13:J21)</f>
        <v>-337266.07308</v>
      </c>
      <c r="K22" s="4">
        <f>SUM(K13:K21)</f>
        <v>57168.72000000003</v>
      </c>
      <c r="L22" s="3"/>
    </row>
    <row r="23" spans="1:12" s="2" customFormat="1" ht="12.75" hidden="1">
      <c r="A23" s="3"/>
      <c r="B23" s="3"/>
      <c r="C23" s="3"/>
      <c r="D23" s="3" t="s">
        <v>34</v>
      </c>
      <c r="E23" s="4">
        <f>'[1]Лицевые счета домов свод'!E1820</f>
        <v>14404.76</v>
      </c>
      <c r="F23" s="4">
        <f>'[1]Лицевые счета домов свод'!F1820</f>
        <v>-14404.86</v>
      </c>
      <c r="G23" s="4">
        <f>'[1]Лицевые счета домов свод'!G1820</f>
        <v>97420.72000000002</v>
      </c>
      <c r="H23" s="4">
        <f>'[1]Лицевые счета домов свод'!H1820</f>
        <v>88777.58000000002</v>
      </c>
      <c r="I23" s="4">
        <f>'[1]Лицевые счета домов свод'!I1820</f>
        <v>97420.72000000002</v>
      </c>
      <c r="J23" s="4">
        <f>'[1]Лицевые счета домов свод'!J1820</f>
        <v>-23048</v>
      </c>
      <c r="K23" s="4">
        <f>'[1]Лицевые счета домов свод'!K1820</f>
        <v>23047.899999999994</v>
      </c>
      <c r="L23" s="3"/>
    </row>
    <row r="24" spans="1:12" s="2" customFormat="1" ht="12.75" hidden="1">
      <c r="A24" s="3"/>
      <c r="B24" s="3"/>
      <c r="C24" s="3"/>
      <c r="D24" s="3" t="s">
        <v>35</v>
      </c>
      <c r="E24" s="4">
        <f>'[1]Лицевые счета домов свод'!E1821</f>
        <v>4661.69</v>
      </c>
      <c r="F24" s="4">
        <f>'[1]Лицевые счета домов свод'!F1821</f>
        <v>-2535.24</v>
      </c>
      <c r="G24" s="4">
        <f>'[1]Лицевые счета домов свод'!G1821</f>
        <v>9687.78</v>
      </c>
      <c r="H24" s="4">
        <f>'[1]Лицевые счета домов свод'!H1821</f>
        <v>8156.17</v>
      </c>
      <c r="I24" s="4">
        <f>'[1]Лицевые счета домов свод'!I1821</f>
        <v>9687.78</v>
      </c>
      <c r="J24" s="4">
        <f>'[1]Лицевые счета домов свод'!J1821</f>
        <v>-4066.8500000000004</v>
      </c>
      <c r="K24" s="4">
        <f>'[1]Лицевые счета домов свод'!K1821</f>
        <v>6193.300000000001</v>
      </c>
      <c r="L24" s="3"/>
    </row>
    <row r="25" spans="1:12" s="2" customFormat="1" ht="12.75" hidden="1">
      <c r="A25" s="3"/>
      <c r="B25" s="3"/>
      <c r="C25" s="3"/>
      <c r="D25" s="3" t="s">
        <v>36</v>
      </c>
      <c r="E25" s="4">
        <f>'[1]Лицевые счета домов свод'!E1822</f>
        <v>13996.08</v>
      </c>
      <c r="F25" s="4">
        <f>'[1]Лицевые счета домов свод'!F1822</f>
        <v>-13996.08</v>
      </c>
      <c r="G25" s="4">
        <f>'[1]Лицевые счета домов свод'!G1822</f>
        <v>85102.85000000002</v>
      </c>
      <c r="H25" s="4">
        <f>'[1]Лицевые счета домов свод'!H1822</f>
        <v>80680.18000000002</v>
      </c>
      <c r="I25" s="4">
        <f>'[1]Лицевые счета домов свод'!I1822</f>
        <v>85102.85000000002</v>
      </c>
      <c r="J25" s="4">
        <f>'[1]Лицевые счета домов свод'!J1822</f>
        <v>-18418.75000000001</v>
      </c>
      <c r="K25" s="4">
        <f>'[1]Лицевые счета домов свод'!K1822</f>
        <v>18418.75000000001</v>
      </c>
      <c r="L25" s="3"/>
    </row>
    <row r="26" spans="1:12" s="2" customFormat="1" ht="12.75" hidden="1">
      <c r="A26" s="3"/>
      <c r="B26" s="3"/>
      <c r="C26" s="3"/>
      <c r="D26" s="3" t="s">
        <v>37</v>
      </c>
      <c r="E26" s="4">
        <f>'[1]Лицевые счета домов свод'!E1823</f>
        <v>-166.53</v>
      </c>
      <c r="F26" s="4">
        <f>'[1]Лицевые счета домов свод'!F1823</f>
        <v>2017.09</v>
      </c>
      <c r="G26" s="4">
        <f>'[1]Лицевые счета домов свод'!G1823</f>
        <v>16879.69</v>
      </c>
      <c r="H26" s="4">
        <f>'[1]Лицевые счета домов свод'!H1823</f>
        <v>15692.86</v>
      </c>
      <c r="I26" s="4">
        <f>'[1]Лицевые счета домов свод'!I1823</f>
        <v>16356.859999999999</v>
      </c>
      <c r="J26" s="4">
        <f>'[1]Лицевые счета домов свод'!J1823</f>
        <v>1353.0900000000015</v>
      </c>
      <c r="K26" s="4">
        <f>'[1]Лицевые счета домов свод'!K1823</f>
        <v>1020.2999999999988</v>
      </c>
      <c r="L26" s="3"/>
    </row>
    <row r="27" spans="1:12" s="2" customFormat="1" ht="12.75" hidden="1">
      <c r="A27" s="3"/>
      <c r="B27" s="3"/>
      <c r="C27" s="3"/>
      <c r="D27" s="3" t="s">
        <v>38</v>
      </c>
      <c r="E27" s="4">
        <f>'[1]Лицевые счета домов свод'!E1824</f>
        <v>30573.49</v>
      </c>
      <c r="F27" s="4">
        <f>'[1]Лицевые счета домов свод'!F1824</f>
        <v>1287.4599999999991</v>
      </c>
      <c r="G27" s="4">
        <f>'[1]Лицевые счета домов свод'!G1824</f>
        <v>185403.27999999997</v>
      </c>
      <c r="H27" s="4">
        <f>'[1]Лицевые счета домов свод'!H1824</f>
        <v>177410.78</v>
      </c>
      <c r="I27" s="4">
        <f>'[1]Лицевые счета домов свод'!I1824</f>
        <v>180234.12999999998</v>
      </c>
      <c r="J27" s="4">
        <f>'[1]Лицевые счета домов свод'!J1824</f>
        <v>-1535.889999999963</v>
      </c>
      <c r="K27" s="4">
        <f>'[1]Лицевые счета домов свод'!K1824</f>
        <v>38565.98999999996</v>
      </c>
      <c r="L27" s="3"/>
    </row>
    <row r="28" spans="1:12" s="2" customFormat="1" ht="12.75" hidden="1">
      <c r="A28" s="3"/>
      <c r="B28" s="3"/>
      <c r="C28" s="3"/>
      <c r="D28" s="3" t="s">
        <v>39</v>
      </c>
      <c r="E28" s="4">
        <f>'[1]Лицевые счета домов свод'!E1825</f>
        <v>30127.83</v>
      </c>
      <c r="F28" s="4">
        <f>'[1]Лицевые счета домов свод'!F1825</f>
        <v>-30127.83</v>
      </c>
      <c r="G28" s="4">
        <f>'[1]Лицевые счета домов свод'!G1825</f>
        <v>178072.93</v>
      </c>
      <c r="H28" s="4">
        <f>'[1]Лицевые счета домов свод'!H1825</f>
        <v>170176.49</v>
      </c>
      <c r="I28" s="4">
        <f>'[1]Лицевые счета домов свод'!I1825</f>
        <v>178072.93</v>
      </c>
      <c r="J28" s="4">
        <f>'[1]Лицевые счета домов свод'!J1825</f>
        <v>-38024.27000000001</v>
      </c>
      <c r="K28" s="4">
        <f>'[1]Лицевые счета домов свод'!K1825</f>
        <v>38024.27000000001</v>
      </c>
      <c r="L28" s="3"/>
    </row>
    <row r="29" spans="1:12" s="2" customFormat="1" ht="12.75" hidden="1">
      <c r="A29" s="3"/>
      <c r="B29" s="3"/>
      <c r="C29" s="3"/>
      <c r="D29" s="3" t="s">
        <v>40</v>
      </c>
      <c r="E29" s="4">
        <f>'[1]Лицевые счета домов свод'!E1826</f>
        <v>37400.92</v>
      </c>
      <c r="F29" s="4">
        <f>'[1]Лицевые счета домов свод'!F1826</f>
        <v>-37400.92</v>
      </c>
      <c r="G29" s="4">
        <f>'[1]Лицевые счета домов свод'!G1826</f>
        <v>225998.06999999998</v>
      </c>
      <c r="H29" s="4">
        <f>'[1]Лицевые счета домов свод'!H1826</f>
        <v>216342.4699999999</v>
      </c>
      <c r="I29" s="4">
        <f>'[1]Лицевые счета домов свод'!I1826</f>
        <v>217771.80999999997</v>
      </c>
      <c r="J29" s="4">
        <f>'[1]Лицевые счета домов свод'!J1826</f>
        <v>-38830.26000000005</v>
      </c>
      <c r="K29" s="4">
        <f>'[1]Лицевые счета домов свод'!K1826</f>
        <v>47056.520000000055</v>
      </c>
      <c r="L29" s="3"/>
    </row>
    <row r="30" spans="1:12" s="2" customFormat="1" ht="12.75" hidden="1">
      <c r="A30" s="3"/>
      <c r="B30" s="3"/>
      <c r="C30" s="3"/>
      <c r="D30" s="3" t="s">
        <v>41</v>
      </c>
      <c r="E30" s="4">
        <f>'[1]Лицевые счета домов свод'!E1827</f>
        <v>0</v>
      </c>
      <c r="F30" s="4">
        <f>'[1]Лицевые счета домов свод'!F1827</f>
        <v>0</v>
      </c>
      <c r="G30" s="4">
        <f>'[1]Лицевые счета домов свод'!G1827</f>
        <v>15351.539999999999</v>
      </c>
      <c r="H30" s="4">
        <f>'[1]Лицевые счета домов свод'!H1827</f>
        <v>12381.070000000002</v>
      </c>
      <c r="I30" s="4">
        <f>'[1]Лицевые счета домов свод'!I1827</f>
        <v>14959.65</v>
      </c>
      <c r="J30" s="4">
        <f>'[1]Лицевые счета домов свод'!J1827</f>
        <v>-2578.579999999999</v>
      </c>
      <c r="K30" s="4">
        <f>'[1]Лицевые счета домов свод'!K1827</f>
        <v>2970.469999999999</v>
      </c>
      <c r="L30" s="3"/>
    </row>
    <row r="31" spans="1:12" s="2" customFormat="1" ht="12.75" hidden="1">
      <c r="A31" s="3"/>
      <c r="B31" s="3"/>
      <c r="C31" s="3"/>
      <c r="D31" s="3" t="s">
        <v>42</v>
      </c>
      <c r="E31" s="4">
        <f>'[1]Лицевые счета домов свод'!E1828</f>
        <v>0</v>
      </c>
      <c r="F31" s="4">
        <f>'[1]Лицевые счета домов свод'!F1828</f>
        <v>0</v>
      </c>
      <c r="G31" s="4">
        <f>'[1]Лицевые счета домов свод'!G1828</f>
        <v>203339.84000000005</v>
      </c>
      <c r="H31" s="4">
        <f>'[1]Лицевые счета домов свод'!H1828</f>
        <v>180587.56999999998</v>
      </c>
      <c r="I31" s="4">
        <f>'[1]Лицевые счета домов свод'!I1828</f>
        <v>203339.84000000005</v>
      </c>
      <c r="J31" s="4">
        <f>'[1]Лицевые счета домов свод'!J1828</f>
        <v>-22752.27000000008</v>
      </c>
      <c r="K31" s="4">
        <f>'[1]Лицевые счета домов свод'!K1828</f>
        <v>22752.27000000008</v>
      </c>
      <c r="L31" s="3"/>
    </row>
    <row r="32" spans="1:12" s="2" customFormat="1" ht="12.75" hidden="1">
      <c r="A32" s="3"/>
      <c r="B32" s="3"/>
      <c r="C32" s="3"/>
      <c r="D32" s="3" t="s">
        <v>43</v>
      </c>
      <c r="E32" s="4">
        <f>'[1]Лицевые счета домов свод'!E1829</f>
        <v>64219.200000000004</v>
      </c>
      <c r="F32" s="4">
        <f>'[1]Лицевые счета домов свод'!F1829</f>
        <v>-60555.68</v>
      </c>
      <c r="G32" s="4">
        <f>'[1]Лицевые счета домов свод'!G1829</f>
        <v>379794.84</v>
      </c>
      <c r="H32" s="4">
        <f>'[1]Лицевые счета домов свод'!H1829</f>
        <v>363246.35</v>
      </c>
      <c r="I32" s="4">
        <f>'[1]Лицевые счета домов свод'!I1829</f>
        <v>379794.84</v>
      </c>
      <c r="J32" s="4">
        <f>'[1]Лицевые счета домов свод'!J1829</f>
        <v>-77104.17000000004</v>
      </c>
      <c r="K32" s="4">
        <f>'[1]Лицевые счета домов свод'!K1829</f>
        <v>80767.69000000005</v>
      </c>
      <c r="L32" s="3"/>
    </row>
    <row r="33" spans="1:12" s="2" customFormat="1" ht="12.75">
      <c r="A33" s="3">
        <v>44</v>
      </c>
      <c r="B33" s="5" t="s">
        <v>14</v>
      </c>
      <c r="C33" s="7" t="s">
        <v>15</v>
      </c>
      <c r="D33" s="3"/>
      <c r="E33" s="4">
        <f>SUM(E23:E32)+E12+E22</f>
        <v>329245.7</v>
      </c>
      <c r="F33" s="4">
        <f>SUM(F23:F32)+F12+F22</f>
        <v>261594.50799999994</v>
      </c>
      <c r="G33" s="4">
        <f>SUM(G23:G32)+G12+G22</f>
        <v>1987764.62</v>
      </c>
      <c r="H33" s="4">
        <f>SUM(H23:H32)+H12+H22</f>
        <v>1913751.2</v>
      </c>
      <c r="I33" s="8">
        <f>SUM(I23:I32)+I12+I22</f>
        <v>1882263.1710800002</v>
      </c>
      <c r="J33" s="8">
        <f>SUM(J23:J32)+J12+J22</f>
        <v>293082.53691999987</v>
      </c>
      <c r="K33" s="4">
        <f>SUM(K23:K32)+K12+K22</f>
        <v>403259.1200000003</v>
      </c>
      <c r="L33" s="5" t="s">
        <v>16</v>
      </c>
    </row>
  </sheetData>
  <sheetProtection selectLockedCells="1" selectUnlockedCells="1"/>
  <mergeCells count="12">
    <mergeCell ref="A1:L1"/>
    <mergeCell ref="A3:A4"/>
    <mergeCell ref="B3:C3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printOptions/>
  <pageMargins left="0.7875" right="0.7875" top="1.0527777777777778" bottom="1.0527777777777778" header="0.7875" footer="0.7875"/>
  <pageSetup firstPageNumber="1" useFirstPageNumber="1" fitToHeight="1" fitToWidth="1"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4"/>
  <sheetViews>
    <sheetView zoomScale="80" zoomScaleNormal="80" workbookViewId="0" topLeftCell="A1">
      <selection activeCell="G18" sqref="G18"/>
    </sheetView>
  </sheetViews>
  <sheetFormatPr defaultColWidth="12.57421875" defaultRowHeight="12.75"/>
  <cols>
    <col min="1" max="1" width="8.7109375" style="0" customWidth="1"/>
    <col min="2" max="2" width="40.00390625" style="0" customWidth="1"/>
    <col min="3" max="3" width="23.57421875" style="0" customWidth="1"/>
    <col min="4" max="4" width="34.7109375" style="0" customWidth="1"/>
    <col min="5" max="5" width="20.00390625" style="0" customWidth="1"/>
    <col min="6" max="16384" width="11.57421875" style="0" customWidth="1"/>
  </cols>
  <sheetData>
    <row r="1" spans="1:5" s="2" customFormat="1" ht="12.75">
      <c r="A1" s="10" t="s">
        <v>44</v>
      </c>
      <c r="B1" s="10"/>
      <c r="C1" s="10"/>
      <c r="D1" s="10"/>
      <c r="E1" s="10"/>
    </row>
    <row r="2" spans="1:5" s="2" customFormat="1" ht="12.75">
      <c r="A2" s="11" t="s">
        <v>1</v>
      </c>
      <c r="B2" s="10" t="s">
        <v>45</v>
      </c>
      <c r="C2" s="10" t="s">
        <v>2</v>
      </c>
      <c r="D2" s="10" t="s">
        <v>46</v>
      </c>
      <c r="E2" s="10" t="s">
        <v>47</v>
      </c>
    </row>
    <row r="3" spans="1:5" s="2" customFormat="1" ht="12.75">
      <c r="A3" s="5">
        <v>1</v>
      </c>
      <c r="B3" s="6" t="s">
        <v>48</v>
      </c>
      <c r="C3" s="11" t="s">
        <v>49</v>
      </c>
      <c r="D3" s="5"/>
      <c r="E3" s="5">
        <v>60075.43</v>
      </c>
    </row>
    <row r="4" spans="1:5" s="2" customFormat="1" ht="36.75" customHeight="1" hidden="1">
      <c r="A4" s="5">
        <v>2</v>
      </c>
      <c r="B4" s="11"/>
      <c r="C4" s="11"/>
      <c r="D4" s="11"/>
      <c r="E4" s="11"/>
    </row>
    <row r="5" spans="1:5" s="2" customFormat="1" ht="12.75" hidden="1">
      <c r="A5" s="5">
        <v>3</v>
      </c>
      <c r="B5" s="11"/>
      <c r="C5" s="11"/>
      <c r="D5" s="11"/>
      <c r="E5" s="11"/>
    </row>
    <row r="6" spans="1:5" s="2" customFormat="1" ht="12.75" hidden="1">
      <c r="A6" s="5">
        <v>4</v>
      </c>
      <c r="B6" s="5"/>
      <c r="C6" s="5"/>
      <c r="D6" s="5"/>
      <c r="E6" s="5"/>
    </row>
    <row r="7" spans="1:5" s="2" customFormat="1" ht="12.75" hidden="1">
      <c r="A7" s="5"/>
      <c r="B7" s="5" t="s">
        <v>50</v>
      </c>
      <c r="C7" s="5"/>
      <c r="D7" s="5"/>
      <c r="E7" s="5">
        <f>E4+E3+E5+E6</f>
        <v>60075.43</v>
      </c>
    </row>
    <row r="8" spans="1:5" s="2" customFormat="1" ht="12.75">
      <c r="A8" s="10" t="s">
        <v>51</v>
      </c>
      <c r="B8" s="10"/>
      <c r="C8" s="10"/>
      <c r="D8" s="10"/>
      <c r="E8" s="10"/>
    </row>
    <row r="9" spans="1:5" s="2" customFormat="1" ht="12.75">
      <c r="A9" s="11" t="s">
        <v>1</v>
      </c>
      <c r="B9" s="10" t="s">
        <v>45</v>
      </c>
      <c r="C9" s="10" t="s">
        <v>2</v>
      </c>
      <c r="D9" s="10" t="s">
        <v>46</v>
      </c>
      <c r="E9" s="10" t="s">
        <v>47</v>
      </c>
    </row>
    <row r="10" spans="1:5" s="2" customFormat="1" ht="12.75">
      <c r="A10" s="5">
        <v>1</v>
      </c>
      <c r="B10" s="11" t="s">
        <v>52</v>
      </c>
      <c r="C10" s="11" t="s">
        <v>49</v>
      </c>
      <c r="D10" s="11"/>
      <c r="E10" s="11">
        <v>1944.75</v>
      </c>
    </row>
    <row r="11" spans="1:5" s="2" customFormat="1" ht="12.75" hidden="1">
      <c r="A11" s="5">
        <v>2</v>
      </c>
      <c r="B11" s="11"/>
      <c r="C11" s="11"/>
      <c r="D11" s="11"/>
      <c r="E11" s="11"/>
    </row>
    <row r="12" spans="1:5" s="2" customFormat="1" ht="12.75" hidden="1">
      <c r="A12" s="5">
        <v>3</v>
      </c>
      <c r="B12" s="11"/>
      <c r="C12" s="11"/>
      <c r="D12" s="11"/>
      <c r="E12" s="11"/>
    </row>
    <row r="13" spans="1:5" s="2" customFormat="1" ht="12.75" hidden="1">
      <c r="A13" s="5"/>
      <c r="B13" s="5" t="s">
        <v>50</v>
      </c>
      <c r="C13" s="5"/>
      <c r="D13" s="5"/>
      <c r="E13" s="5">
        <f>E10+E11+E12</f>
        <v>1944.75</v>
      </c>
    </row>
    <row r="14" spans="1:5" s="2" customFormat="1" ht="12.75">
      <c r="A14" s="10" t="s">
        <v>53</v>
      </c>
      <c r="B14" s="10"/>
      <c r="C14" s="10"/>
      <c r="D14" s="10"/>
      <c r="E14" s="10"/>
    </row>
    <row r="15" spans="1:5" s="2" customFormat="1" ht="12.75">
      <c r="A15" s="11" t="s">
        <v>1</v>
      </c>
      <c r="B15" s="10" t="s">
        <v>45</v>
      </c>
      <c r="C15" s="10" t="s">
        <v>2</v>
      </c>
      <c r="D15" s="10" t="s">
        <v>46</v>
      </c>
      <c r="E15" s="10" t="s">
        <v>47</v>
      </c>
    </row>
    <row r="16" spans="1:5" s="2" customFormat="1" ht="12.75">
      <c r="A16" s="5">
        <v>1</v>
      </c>
      <c r="B16" s="6" t="s">
        <v>54</v>
      </c>
      <c r="C16" s="11" t="s">
        <v>49</v>
      </c>
      <c r="D16" s="5"/>
      <c r="E16" s="5">
        <v>5534.98</v>
      </c>
    </row>
    <row r="17" spans="1:5" s="2" customFormat="1" ht="12.75">
      <c r="A17" s="5">
        <v>2</v>
      </c>
      <c r="B17" s="6" t="s">
        <v>55</v>
      </c>
      <c r="C17" s="11" t="s">
        <v>49</v>
      </c>
      <c r="D17" s="5" t="s">
        <v>56</v>
      </c>
      <c r="E17" s="5">
        <v>5092.68</v>
      </c>
    </row>
    <row r="18" spans="1:5" s="2" customFormat="1" ht="12.75">
      <c r="A18" s="5">
        <v>3</v>
      </c>
      <c r="B18" s="6" t="s">
        <v>55</v>
      </c>
      <c r="C18" s="11" t="s">
        <v>49</v>
      </c>
      <c r="D18" s="5" t="s">
        <v>57</v>
      </c>
      <c r="E18" s="5">
        <v>20464.98</v>
      </c>
    </row>
    <row r="19" spans="1:5" s="2" customFormat="1" ht="12.75">
      <c r="A19" s="5">
        <v>4</v>
      </c>
      <c r="B19" s="6" t="s">
        <v>58</v>
      </c>
      <c r="C19" s="11" t="s">
        <v>49</v>
      </c>
      <c r="D19" s="5" t="s">
        <v>59</v>
      </c>
      <c r="E19" s="5">
        <v>2769.27</v>
      </c>
    </row>
    <row r="20" spans="1:5" s="13" customFormat="1" ht="12.75" hidden="1">
      <c r="A20" s="12"/>
      <c r="B20" s="12" t="s">
        <v>50</v>
      </c>
      <c r="C20" s="12"/>
      <c r="D20" s="12"/>
      <c r="E20" s="12">
        <f>SUM(E16:E19)</f>
        <v>33861.91</v>
      </c>
    </row>
    <row r="21" spans="1:5" s="13" customFormat="1" ht="12.75" hidden="1">
      <c r="A21" s="14"/>
      <c r="B21" s="14"/>
      <c r="C21" s="14"/>
      <c r="D21" s="14"/>
      <c r="E21" s="14"/>
    </row>
    <row r="22" spans="1:5" s="13" customFormat="1" ht="12.75" hidden="1">
      <c r="A22" s="15" t="s">
        <v>1</v>
      </c>
      <c r="B22" s="16" t="s">
        <v>45</v>
      </c>
      <c r="C22" s="16" t="s">
        <v>2</v>
      </c>
      <c r="D22" s="16" t="s">
        <v>46</v>
      </c>
      <c r="E22" s="16" t="s">
        <v>47</v>
      </c>
    </row>
    <row r="23" spans="1:5" s="13" customFormat="1" ht="12.75" hidden="1">
      <c r="A23" s="17">
        <v>1</v>
      </c>
      <c r="B23" s="17"/>
      <c r="C23" s="18"/>
      <c r="D23" s="17"/>
      <c r="E23" s="17"/>
    </row>
    <row r="24" spans="1:5" s="13" customFormat="1" ht="12.75" hidden="1">
      <c r="A24" s="17">
        <v>2</v>
      </c>
      <c r="B24" s="19"/>
      <c r="C24" s="19"/>
      <c r="D24" s="19"/>
      <c r="E24" s="19"/>
    </row>
    <row r="25" spans="1:5" s="13" customFormat="1" ht="12.75" hidden="1">
      <c r="A25" s="12"/>
      <c r="B25" s="12" t="s">
        <v>50</v>
      </c>
      <c r="C25" s="12"/>
      <c r="D25" s="12"/>
      <c r="E25" s="12">
        <f>E23+E24</f>
        <v>0</v>
      </c>
    </row>
    <row r="26" spans="1:5" s="13" customFormat="1" ht="12.75" hidden="1">
      <c r="A26" s="14"/>
      <c r="B26" s="14"/>
      <c r="C26" s="14"/>
      <c r="D26" s="14"/>
      <c r="E26" s="14"/>
    </row>
    <row r="27" spans="1:5" s="13" customFormat="1" ht="12.75" hidden="1">
      <c r="A27" s="15" t="s">
        <v>1</v>
      </c>
      <c r="B27" s="16" t="s">
        <v>45</v>
      </c>
      <c r="C27" s="16" t="s">
        <v>2</v>
      </c>
      <c r="D27" s="16" t="s">
        <v>46</v>
      </c>
      <c r="E27" s="16" t="s">
        <v>47</v>
      </c>
    </row>
    <row r="28" spans="1:5" s="13" customFormat="1" ht="12.75" hidden="1">
      <c r="A28" s="17">
        <v>1</v>
      </c>
      <c r="B28" s="20"/>
      <c r="C28" s="17"/>
      <c r="D28" s="17"/>
      <c r="E28" s="17"/>
    </row>
    <row r="29" spans="1:5" s="13" customFormat="1" ht="12.75" hidden="1">
      <c r="A29" s="17">
        <v>2</v>
      </c>
      <c r="B29" s="18"/>
      <c r="C29" s="17"/>
      <c r="D29" s="17"/>
      <c r="E29" s="18"/>
    </row>
    <row r="30" spans="1:5" s="13" customFormat="1" ht="12.75" hidden="1">
      <c r="A30" s="17">
        <v>3</v>
      </c>
      <c r="B30" s="18"/>
      <c r="C30" s="17"/>
      <c r="D30" s="18"/>
      <c r="E30" s="18"/>
    </row>
    <row r="31" spans="1:5" s="13" customFormat="1" ht="12.75" hidden="1">
      <c r="A31" s="17">
        <v>4</v>
      </c>
      <c r="B31" s="18"/>
      <c r="C31" s="17"/>
      <c r="D31" s="18"/>
      <c r="E31" s="18"/>
    </row>
    <row r="32" spans="1:5" s="13" customFormat="1" ht="12.75" hidden="1">
      <c r="A32" s="12"/>
      <c r="B32" s="12" t="s">
        <v>50</v>
      </c>
      <c r="C32" s="12"/>
      <c r="D32" s="12"/>
      <c r="E32" s="12">
        <f>E28+E29+E30+E31</f>
        <v>0</v>
      </c>
    </row>
    <row r="33" spans="1:5" s="13" customFormat="1" ht="12.75" hidden="1">
      <c r="A33" s="21"/>
      <c r="B33" s="21"/>
      <c r="C33" s="21"/>
      <c r="D33" s="21"/>
      <c r="E33" s="21"/>
    </row>
    <row r="34" spans="1:5" s="13" customFormat="1" ht="12.75" hidden="1">
      <c r="A34" s="22"/>
      <c r="B34" s="22" t="s">
        <v>60</v>
      </c>
      <c r="C34" s="22"/>
      <c r="D34" s="22"/>
      <c r="E34" s="22">
        <f>E7+E13+E20+E25+E32</f>
        <v>95882.09</v>
      </c>
    </row>
    <row r="35" s="13" customFormat="1" ht="12.75"/>
    <row r="36" s="13" customFormat="1" ht="12.75"/>
  </sheetData>
  <sheetProtection selectLockedCells="1" selectUnlockedCells="1"/>
  <mergeCells count="5">
    <mergeCell ref="A1:E1"/>
    <mergeCell ref="A8:E8"/>
    <mergeCell ref="A14:E14"/>
    <mergeCell ref="A21:E21"/>
    <mergeCell ref="A26:E26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85"/>
  <sheetViews>
    <sheetView zoomScale="80" zoomScaleNormal="80" workbookViewId="0" topLeftCell="A1">
      <selection activeCell="F13" sqref="F13"/>
    </sheetView>
  </sheetViews>
  <sheetFormatPr defaultColWidth="12.57421875" defaultRowHeight="12.75"/>
  <cols>
    <col min="1" max="1" width="8.7109375" style="0" customWidth="1"/>
    <col min="2" max="2" width="57.140625" style="23" customWidth="1"/>
    <col min="3" max="3" width="29.7109375" style="0" customWidth="1"/>
    <col min="4" max="4" width="34.7109375" style="0" customWidth="1"/>
    <col min="5" max="5" width="20.00390625" style="0" customWidth="1"/>
    <col min="6" max="16384" width="11.57421875" style="0" customWidth="1"/>
  </cols>
  <sheetData>
    <row r="1" spans="1:5" s="2" customFormat="1" ht="12.75">
      <c r="A1" s="10" t="s">
        <v>61</v>
      </c>
      <c r="B1" s="10"/>
      <c r="C1" s="10"/>
      <c r="D1" s="10"/>
      <c r="E1" s="10"/>
    </row>
    <row r="2" spans="1:5" s="2" customFormat="1" ht="12.75">
      <c r="A2" s="11" t="s">
        <v>1</v>
      </c>
      <c r="B2" s="11" t="s">
        <v>45</v>
      </c>
      <c r="C2" s="10" t="s">
        <v>2</v>
      </c>
      <c r="D2" s="10" t="s">
        <v>46</v>
      </c>
      <c r="E2" s="10" t="s">
        <v>47</v>
      </c>
    </row>
    <row r="3" spans="1:5" s="2" customFormat="1" ht="24.75" customHeight="1">
      <c r="A3" s="5">
        <v>1</v>
      </c>
      <c r="B3" s="11" t="s">
        <v>62</v>
      </c>
      <c r="C3" s="11" t="s">
        <v>49</v>
      </c>
      <c r="D3" s="24"/>
      <c r="E3" s="10">
        <v>3233.77</v>
      </c>
    </row>
    <row r="4" spans="1:5" s="2" customFormat="1" ht="12.75">
      <c r="A4" s="5">
        <v>2</v>
      </c>
      <c r="B4" s="11" t="s">
        <v>63</v>
      </c>
      <c r="C4" s="11" t="s">
        <v>64</v>
      </c>
      <c r="D4" s="10" t="s">
        <v>65</v>
      </c>
      <c r="E4" s="10">
        <v>917.21</v>
      </c>
    </row>
    <row r="5" spans="1:5" s="2" customFormat="1" ht="12.75">
      <c r="A5" s="5">
        <v>3</v>
      </c>
      <c r="B5" s="11" t="s">
        <v>66</v>
      </c>
      <c r="C5" s="11" t="s">
        <v>64</v>
      </c>
      <c r="D5" s="10"/>
      <c r="E5" s="10">
        <v>3177.12</v>
      </c>
    </row>
    <row r="6" spans="1:5" s="2" customFormat="1" ht="12.75" hidden="1">
      <c r="A6" s="5"/>
      <c r="B6" s="11"/>
      <c r="C6" s="11"/>
      <c r="D6" s="10"/>
      <c r="E6" s="10"/>
    </row>
    <row r="7" spans="1:5" s="2" customFormat="1" ht="12.75" hidden="1">
      <c r="A7" s="21"/>
      <c r="B7" s="25" t="s">
        <v>50</v>
      </c>
      <c r="C7" s="21"/>
      <c r="D7" s="21"/>
      <c r="E7" s="21">
        <f>E3+E4+E5</f>
        <v>7328.099999999999</v>
      </c>
    </row>
    <row r="8" spans="1:5" s="2" customFormat="1" ht="12.75">
      <c r="A8" s="10" t="s">
        <v>67</v>
      </c>
      <c r="B8" s="10"/>
      <c r="C8" s="10"/>
      <c r="D8" s="10"/>
      <c r="E8" s="10"/>
    </row>
    <row r="9" spans="1:5" s="2" customFormat="1" ht="12.75">
      <c r="A9" s="11" t="s">
        <v>1</v>
      </c>
      <c r="B9" s="11" t="s">
        <v>45</v>
      </c>
      <c r="C9" s="10" t="s">
        <v>2</v>
      </c>
      <c r="D9" s="10" t="s">
        <v>46</v>
      </c>
      <c r="E9" s="10" t="s">
        <v>47</v>
      </c>
    </row>
    <row r="10" spans="1:5" s="2" customFormat="1" ht="12.75">
      <c r="A10" s="5">
        <v>1</v>
      </c>
      <c r="B10" s="11" t="s">
        <v>62</v>
      </c>
      <c r="C10" s="11" t="s">
        <v>49</v>
      </c>
      <c r="D10" s="24"/>
      <c r="E10" s="10">
        <v>3233.77</v>
      </c>
    </row>
    <row r="11" spans="1:5" s="2" customFormat="1" ht="12.75">
      <c r="A11" s="5">
        <v>2</v>
      </c>
      <c r="B11" s="11" t="s">
        <v>68</v>
      </c>
      <c r="C11" s="11" t="s">
        <v>64</v>
      </c>
      <c r="D11" s="10"/>
      <c r="E11" s="10">
        <v>3706.59</v>
      </c>
    </row>
    <row r="12" spans="1:5" s="2" customFormat="1" ht="12.75">
      <c r="A12" s="5">
        <v>3</v>
      </c>
      <c r="B12" s="11" t="s">
        <v>69</v>
      </c>
      <c r="C12" s="11" t="s">
        <v>64</v>
      </c>
      <c r="D12" s="10" t="s">
        <v>70</v>
      </c>
      <c r="E12" s="10">
        <v>427.25</v>
      </c>
    </row>
    <row r="13" spans="1:5" s="2" customFormat="1" ht="12.75">
      <c r="A13" s="5">
        <v>4</v>
      </c>
      <c r="B13" s="11" t="s">
        <v>71</v>
      </c>
      <c r="C13" s="11" t="s">
        <v>72</v>
      </c>
      <c r="D13" s="10" t="s">
        <v>73</v>
      </c>
      <c r="E13" s="10">
        <v>978.11</v>
      </c>
    </row>
    <row r="14" spans="1:5" s="2" customFormat="1" ht="12.75" hidden="1">
      <c r="A14" s="5">
        <v>4</v>
      </c>
      <c r="B14" s="11"/>
      <c r="C14" s="10"/>
      <c r="D14" s="10"/>
      <c r="E14" s="10"/>
    </row>
    <row r="15" spans="1:5" s="2" customFormat="1" ht="12.75" hidden="1">
      <c r="A15" s="5"/>
      <c r="B15" s="6" t="s">
        <v>50</v>
      </c>
      <c r="C15" s="5"/>
      <c r="D15" s="5"/>
      <c r="E15" s="5">
        <f>E10+E11+E12+E13</f>
        <v>8345.720000000001</v>
      </c>
    </row>
    <row r="16" spans="1:5" s="27" customFormat="1" ht="12.75">
      <c r="A16" s="26" t="s">
        <v>74</v>
      </c>
      <c r="B16" s="26"/>
      <c r="C16" s="26"/>
      <c r="D16" s="26"/>
      <c r="E16" s="26"/>
    </row>
    <row r="17" spans="1:5" s="2" customFormat="1" ht="12.75">
      <c r="A17" s="11" t="s">
        <v>1</v>
      </c>
      <c r="B17" s="11" t="s">
        <v>45</v>
      </c>
      <c r="C17" s="10" t="s">
        <v>2</v>
      </c>
      <c r="D17" s="10" t="s">
        <v>46</v>
      </c>
      <c r="E17" s="10" t="s">
        <v>47</v>
      </c>
    </row>
    <row r="18" spans="1:5" s="2" customFormat="1" ht="48" customHeight="1">
      <c r="A18" s="5">
        <v>1</v>
      </c>
      <c r="B18" s="11" t="s">
        <v>75</v>
      </c>
      <c r="C18" s="11" t="s">
        <v>49</v>
      </c>
      <c r="D18" s="24"/>
      <c r="E18" s="10">
        <v>3233.77</v>
      </c>
    </row>
    <row r="19" spans="1:5" s="2" customFormat="1" ht="12.75" hidden="1">
      <c r="A19" s="5">
        <v>2</v>
      </c>
      <c r="B19" s="28"/>
      <c r="C19" s="11"/>
      <c r="D19" s="5"/>
      <c r="E19" s="5"/>
    </row>
    <row r="20" spans="1:5" s="2" customFormat="1" ht="12.75" hidden="1">
      <c r="A20" s="5">
        <v>3</v>
      </c>
      <c r="B20" s="28"/>
      <c r="C20" s="11"/>
      <c r="D20" s="3"/>
      <c r="E20" s="5"/>
    </row>
    <row r="21" spans="1:5" s="2" customFormat="1" ht="12.75" hidden="1">
      <c r="A21" s="5"/>
      <c r="B21" s="6" t="s">
        <v>50</v>
      </c>
      <c r="C21" s="5"/>
      <c r="D21" s="5"/>
      <c r="E21" s="5">
        <f>E18+E19+E20</f>
        <v>3233.77</v>
      </c>
    </row>
    <row r="22" spans="1:5" s="27" customFormat="1" ht="12.75">
      <c r="A22" s="26" t="s">
        <v>76</v>
      </c>
      <c r="B22" s="26"/>
      <c r="C22" s="26"/>
      <c r="D22" s="26"/>
      <c r="E22" s="26"/>
    </row>
    <row r="23" spans="1:5" s="2" customFormat="1" ht="12.75">
      <c r="A23" s="11" t="s">
        <v>1</v>
      </c>
      <c r="B23" s="11" t="s">
        <v>45</v>
      </c>
      <c r="C23" s="10" t="s">
        <v>2</v>
      </c>
      <c r="D23" s="10" t="s">
        <v>46</v>
      </c>
      <c r="E23" s="10" t="s">
        <v>47</v>
      </c>
    </row>
    <row r="24" spans="1:5" s="2" customFormat="1" ht="12.75">
      <c r="A24" s="5">
        <v>1</v>
      </c>
      <c r="B24" s="11" t="s">
        <v>75</v>
      </c>
      <c r="C24" s="11" t="s">
        <v>49</v>
      </c>
      <c r="D24" s="29"/>
      <c r="E24" s="10">
        <v>3233.77</v>
      </c>
    </row>
    <row r="25" spans="1:5" s="2" customFormat="1" ht="12.75">
      <c r="A25" s="5">
        <v>2</v>
      </c>
      <c r="B25" s="11" t="s">
        <v>77</v>
      </c>
      <c r="C25" s="11" t="s">
        <v>49</v>
      </c>
      <c r="D25" s="11" t="s">
        <v>78</v>
      </c>
      <c r="E25" s="10">
        <v>2304.97</v>
      </c>
    </row>
    <row r="26" spans="1:5" s="2" customFormat="1" ht="12.75">
      <c r="A26" s="5">
        <v>3</v>
      </c>
      <c r="B26" s="11" t="s">
        <v>79</v>
      </c>
      <c r="C26" s="11" t="s">
        <v>80</v>
      </c>
      <c r="D26" s="11" t="s">
        <v>81</v>
      </c>
      <c r="E26" s="10">
        <v>3941.83</v>
      </c>
    </row>
    <row r="27" spans="1:5" s="2" customFormat="1" ht="12.75">
      <c r="A27" s="5">
        <v>4</v>
      </c>
      <c r="B27" s="11" t="s">
        <v>82</v>
      </c>
      <c r="C27" s="11" t="s">
        <v>83</v>
      </c>
      <c r="D27" s="11" t="s">
        <v>84</v>
      </c>
      <c r="E27" s="10">
        <v>1078.92</v>
      </c>
    </row>
    <row r="28" spans="1:5" s="2" customFormat="1" ht="12.75" hidden="1">
      <c r="A28" s="5"/>
      <c r="B28" s="6" t="s">
        <v>50</v>
      </c>
      <c r="C28" s="5"/>
      <c r="D28" s="5"/>
      <c r="E28" s="5">
        <f>E24+E25+E26+E27</f>
        <v>10559.49</v>
      </c>
    </row>
    <row r="29" spans="1:5" s="27" customFormat="1" ht="12.75">
      <c r="A29" s="26" t="s">
        <v>85</v>
      </c>
      <c r="B29" s="26"/>
      <c r="C29" s="26"/>
      <c r="D29" s="26"/>
      <c r="E29" s="26"/>
    </row>
    <row r="30" spans="1:5" s="2" customFormat="1" ht="12.75">
      <c r="A30" s="11" t="s">
        <v>1</v>
      </c>
      <c r="B30" s="11" t="s">
        <v>45</v>
      </c>
      <c r="C30" s="10" t="s">
        <v>2</v>
      </c>
      <c r="D30" s="10" t="s">
        <v>46</v>
      </c>
      <c r="E30" s="10" t="s">
        <v>47</v>
      </c>
    </row>
    <row r="31" spans="1:5" s="2" customFormat="1" ht="12.75">
      <c r="A31" s="11">
        <v>1</v>
      </c>
      <c r="B31" s="11" t="s">
        <v>86</v>
      </c>
      <c r="C31" s="10" t="s">
        <v>87</v>
      </c>
      <c r="D31" s="10"/>
      <c r="E31" s="10">
        <v>7619.52</v>
      </c>
    </row>
    <row r="32" spans="1:5" s="2" customFormat="1" ht="14.25" customHeight="1">
      <c r="A32" s="5">
        <v>2</v>
      </c>
      <c r="B32" s="11" t="s">
        <v>75</v>
      </c>
      <c r="C32" s="11" t="s">
        <v>49</v>
      </c>
      <c r="D32" s="29"/>
      <c r="E32" s="10">
        <v>3233.77</v>
      </c>
    </row>
    <row r="33" spans="1:5" s="2" customFormat="1" ht="29.25" customHeight="1">
      <c r="A33" s="5">
        <v>3</v>
      </c>
      <c r="B33" s="11" t="s">
        <v>88</v>
      </c>
      <c r="C33" s="11" t="s">
        <v>72</v>
      </c>
      <c r="D33" s="29"/>
      <c r="E33" s="10">
        <v>1992.05</v>
      </c>
    </row>
    <row r="34" spans="1:5" s="2" customFormat="1" ht="34.5" customHeight="1">
      <c r="A34" s="5">
        <v>4</v>
      </c>
      <c r="B34" s="11" t="s">
        <v>89</v>
      </c>
      <c r="C34" s="11" t="s">
        <v>72</v>
      </c>
      <c r="D34" s="29"/>
      <c r="E34" s="10">
        <v>58787.28</v>
      </c>
    </row>
    <row r="35" spans="1:5" s="2" customFormat="1" ht="12.75" hidden="1">
      <c r="A35" s="5"/>
      <c r="B35" s="6" t="s">
        <v>50</v>
      </c>
      <c r="C35" s="5"/>
      <c r="D35" s="5"/>
      <c r="E35" s="5">
        <f>E31+E32+E33+E34</f>
        <v>71632.62</v>
      </c>
    </row>
    <row r="36" spans="1:5" s="27" customFormat="1" ht="12.75">
      <c r="A36" s="26" t="s">
        <v>90</v>
      </c>
      <c r="B36" s="26"/>
      <c r="C36" s="26"/>
      <c r="D36" s="26"/>
      <c r="E36" s="26"/>
    </row>
    <row r="37" spans="1:5" s="2" customFormat="1" ht="12.75">
      <c r="A37" s="11" t="s">
        <v>1</v>
      </c>
      <c r="B37" s="11" t="s">
        <v>45</v>
      </c>
      <c r="C37" s="10" t="s">
        <v>2</v>
      </c>
      <c r="D37" s="10" t="s">
        <v>46</v>
      </c>
      <c r="E37" s="10" t="s">
        <v>47</v>
      </c>
    </row>
    <row r="38" spans="1:5" s="2" customFormat="1" ht="20.25" customHeight="1">
      <c r="A38" s="5">
        <v>1</v>
      </c>
      <c r="B38" s="28" t="s">
        <v>91</v>
      </c>
      <c r="C38" s="10" t="s">
        <v>87</v>
      </c>
      <c r="D38" s="5"/>
      <c r="E38" s="5">
        <v>950</v>
      </c>
    </row>
    <row r="39" spans="1:5" s="2" customFormat="1" ht="12.75">
      <c r="A39" s="5">
        <v>2</v>
      </c>
      <c r="B39" s="11" t="s">
        <v>92</v>
      </c>
      <c r="C39" s="10" t="s">
        <v>87</v>
      </c>
      <c r="D39" s="10" t="s">
        <v>93</v>
      </c>
      <c r="E39" s="10">
        <v>218.34</v>
      </c>
    </row>
    <row r="40" spans="1:5" s="2" customFormat="1" ht="12.75">
      <c r="A40" s="5">
        <v>3</v>
      </c>
      <c r="B40" s="11" t="s">
        <v>75</v>
      </c>
      <c r="C40" s="11" t="s">
        <v>49</v>
      </c>
      <c r="D40" s="29"/>
      <c r="E40" s="10">
        <v>3233.77</v>
      </c>
    </row>
    <row r="41" spans="1:5" s="2" customFormat="1" ht="12.75">
      <c r="A41" s="5">
        <v>4</v>
      </c>
      <c r="B41" s="11" t="s">
        <v>94</v>
      </c>
      <c r="C41" s="11" t="s">
        <v>49</v>
      </c>
      <c r="D41" s="11" t="s">
        <v>95</v>
      </c>
      <c r="E41" s="10">
        <v>871.05</v>
      </c>
    </row>
    <row r="42" spans="1:5" s="2" customFormat="1" ht="12.75">
      <c r="A42" s="5">
        <v>5</v>
      </c>
      <c r="B42" s="11" t="s">
        <v>96</v>
      </c>
      <c r="C42" s="11" t="s">
        <v>49</v>
      </c>
      <c r="D42" s="10" t="s">
        <v>97</v>
      </c>
      <c r="E42" s="10">
        <v>1243.13</v>
      </c>
    </row>
    <row r="43" spans="1:5" s="2" customFormat="1" ht="12.75" hidden="1">
      <c r="A43" s="5"/>
      <c r="B43" s="6" t="s">
        <v>50</v>
      </c>
      <c r="C43" s="5"/>
      <c r="D43" s="5"/>
      <c r="E43" s="5">
        <f>E38+E39+E40+E41+E42</f>
        <v>6516.29</v>
      </c>
    </row>
    <row r="44" spans="1:5" s="2" customFormat="1" ht="12.75">
      <c r="A44" s="10" t="s">
        <v>98</v>
      </c>
      <c r="B44" s="10"/>
      <c r="C44" s="10"/>
      <c r="D44" s="10"/>
      <c r="E44" s="10"/>
    </row>
    <row r="45" spans="1:5" s="2" customFormat="1" ht="12.75">
      <c r="A45" s="11" t="s">
        <v>1</v>
      </c>
      <c r="B45" s="11" t="s">
        <v>45</v>
      </c>
      <c r="C45" s="10" t="s">
        <v>2</v>
      </c>
      <c r="D45" s="10" t="s">
        <v>46</v>
      </c>
      <c r="E45" s="10" t="s">
        <v>47</v>
      </c>
    </row>
    <row r="46" spans="1:5" s="2" customFormat="1" ht="20.25" customHeight="1">
      <c r="A46" s="5">
        <v>1</v>
      </c>
      <c r="B46" s="11" t="s">
        <v>75</v>
      </c>
      <c r="C46" s="11" t="s">
        <v>49</v>
      </c>
      <c r="D46" s="29"/>
      <c r="E46" s="10">
        <v>3233.77</v>
      </c>
    </row>
    <row r="47" spans="1:5" s="2" customFormat="1" ht="12.75">
      <c r="A47" s="5">
        <v>2</v>
      </c>
      <c r="B47" s="6" t="s">
        <v>99</v>
      </c>
      <c r="C47" s="11" t="s">
        <v>72</v>
      </c>
      <c r="D47" s="11"/>
      <c r="E47" s="10">
        <v>2136.5</v>
      </c>
    </row>
    <row r="48" spans="1:5" s="2" customFormat="1" ht="12.75" hidden="1">
      <c r="A48" s="5">
        <v>3</v>
      </c>
      <c r="B48" s="11"/>
      <c r="C48" s="11"/>
      <c r="D48" s="10"/>
      <c r="E48" s="10"/>
    </row>
    <row r="49" spans="1:5" s="2" customFormat="1" ht="12.75" hidden="1">
      <c r="A49" s="5">
        <v>4</v>
      </c>
      <c r="B49" s="11"/>
      <c r="C49" s="10"/>
      <c r="D49" s="10"/>
      <c r="E49" s="10"/>
    </row>
    <row r="50" spans="1:5" s="2" customFormat="1" ht="12.75" hidden="1">
      <c r="A50" s="5"/>
      <c r="B50" s="6" t="s">
        <v>50</v>
      </c>
      <c r="C50" s="5"/>
      <c r="D50" s="5"/>
      <c r="E50" s="5">
        <f>E47+E48+E46+E49</f>
        <v>5370.27</v>
      </c>
    </row>
    <row r="51" spans="1:5" s="2" customFormat="1" ht="12.75" hidden="1">
      <c r="A51" s="21"/>
      <c r="B51" s="25"/>
      <c r="C51" s="21"/>
      <c r="D51" s="21"/>
      <c r="E51" s="21"/>
    </row>
    <row r="52" spans="1:5" s="2" customFormat="1" ht="12.75">
      <c r="A52" s="10" t="s">
        <v>100</v>
      </c>
      <c r="B52" s="10"/>
      <c r="C52" s="10"/>
      <c r="D52" s="10"/>
      <c r="E52" s="10"/>
    </row>
    <row r="53" spans="1:5" s="2" customFormat="1" ht="12.75">
      <c r="A53" s="11" t="s">
        <v>1</v>
      </c>
      <c r="B53" s="11" t="s">
        <v>45</v>
      </c>
      <c r="C53" s="10" t="s">
        <v>2</v>
      </c>
      <c r="D53" s="10" t="s">
        <v>46</v>
      </c>
      <c r="E53" s="10" t="s">
        <v>47</v>
      </c>
    </row>
    <row r="54" spans="1:5" s="2" customFormat="1" ht="12.75">
      <c r="A54" s="5">
        <v>1</v>
      </c>
      <c r="B54" s="6" t="s">
        <v>101</v>
      </c>
      <c r="C54" s="11" t="s">
        <v>49</v>
      </c>
      <c r="D54" s="5"/>
      <c r="E54" s="5">
        <v>8224.99</v>
      </c>
    </row>
    <row r="55" spans="1:5" s="2" customFormat="1" ht="12.75">
      <c r="A55" s="5">
        <v>2</v>
      </c>
      <c r="B55" s="11" t="s">
        <v>75</v>
      </c>
      <c r="C55" s="11" t="s">
        <v>49</v>
      </c>
      <c r="D55" s="5"/>
      <c r="E55" s="5">
        <v>3233.77</v>
      </c>
    </row>
    <row r="56" spans="1:5" s="2" customFormat="1" ht="12.75" hidden="1">
      <c r="A56" s="5">
        <v>3</v>
      </c>
      <c r="B56" s="11"/>
      <c r="C56" s="11"/>
      <c r="D56" s="5"/>
      <c r="E56" s="5"/>
    </row>
    <row r="57" spans="1:5" s="2" customFormat="1" ht="12.75" hidden="1">
      <c r="A57" s="5">
        <v>4</v>
      </c>
      <c r="B57" s="6"/>
      <c r="C57" s="11"/>
      <c r="D57" s="5"/>
      <c r="E57" s="5"/>
    </row>
    <row r="58" spans="1:5" s="2" customFormat="1" ht="12.75" hidden="1">
      <c r="A58" s="21"/>
      <c r="B58" s="25" t="s">
        <v>50</v>
      </c>
      <c r="C58" s="21"/>
      <c r="D58" s="21"/>
      <c r="E58" s="21">
        <f>E54+E55+E56+E57</f>
        <v>11458.76</v>
      </c>
    </row>
    <row r="59" spans="1:5" s="2" customFormat="1" ht="12.75" hidden="1">
      <c r="A59" s="1"/>
      <c r="B59" s="30"/>
      <c r="C59" s="1"/>
      <c r="D59" s="1"/>
      <c r="E59" s="1"/>
    </row>
    <row r="60" spans="1:5" s="2" customFormat="1" ht="12.75">
      <c r="A60" s="10" t="s">
        <v>102</v>
      </c>
      <c r="B60" s="10"/>
      <c r="C60" s="10"/>
      <c r="D60" s="10"/>
      <c r="E60" s="10"/>
    </row>
    <row r="61" spans="1:5" s="2" customFormat="1" ht="12.75">
      <c r="A61" s="11" t="s">
        <v>1</v>
      </c>
      <c r="B61" s="11" t="s">
        <v>45</v>
      </c>
      <c r="C61" s="10" t="s">
        <v>2</v>
      </c>
      <c r="D61" s="10" t="s">
        <v>46</v>
      </c>
      <c r="E61" s="10" t="s">
        <v>47</v>
      </c>
    </row>
    <row r="62" spans="1:5" s="2" customFormat="1" ht="29.25" customHeight="1">
      <c r="A62" s="5">
        <v>1</v>
      </c>
      <c r="B62" s="11" t="s">
        <v>75</v>
      </c>
      <c r="C62" s="11" t="s">
        <v>49</v>
      </c>
      <c r="D62" s="5"/>
      <c r="E62" s="5">
        <v>3233.77</v>
      </c>
    </row>
    <row r="63" spans="1:5" s="2" customFormat="1" ht="27" customHeight="1">
      <c r="A63" s="5">
        <v>2</v>
      </c>
      <c r="B63" s="31" t="s">
        <v>103</v>
      </c>
      <c r="C63" s="11" t="s">
        <v>49</v>
      </c>
      <c r="D63" s="32"/>
      <c r="E63" s="10">
        <v>13473.84</v>
      </c>
    </row>
    <row r="64" spans="1:5" s="2" customFormat="1" ht="24.75" customHeight="1">
      <c r="A64" s="5">
        <v>3</v>
      </c>
      <c r="B64" s="11" t="s">
        <v>75</v>
      </c>
      <c r="C64" s="11" t="s">
        <v>49</v>
      </c>
      <c r="D64" s="5"/>
      <c r="E64" s="5">
        <v>3233.77</v>
      </c>
    </row>
    <row r="65" spans="1:5" s="2" customFormat="1" ht="12.75" hidden="1">
      <c r="A65" s="5">
        <v>4</v>
      </c>
      <c r="B65" s="11"/>
      <c r="C65" s="11"/>
      <c r="D65" s="24"/>
      <c r="E65" s="10"/>
    </row>
    <row r="66" spans="1:5" s="2" customFormat="1" ht="12.75" hidden="1">
      <c r="A66" s="5"/>
      <c r="B66" s="11"/>
      <c r="C66" s="11"/>
      <c r="D66" s="24"/>
      <c r="E66" s="10"/>
    </row>
    <row r="67" spans="1:5" s="2" customFormat="1" ht="12.75" hidden="1">
      <c r="A67" s="5">
        <v>5</v>
      </c>
      <c r="B67" s="11"/>
      <c r="C67" s="11"/>
      <c r="D67" s="10"/>
      <c r="E67" s="10"/>
    </row>
    <row r="68" spans="1:5" s="2" customFormat="1" ht="12.75" hidden="1">
      <c r="A68" s="5"/>
      <c r="B68" s="6" t="s">
        <v>50</v>
      </c>
      <c r="C68" s="5"/>
      <c r="D68" s="5"/>
      <c r="E68" s="5">
        <f>E62+E63+E64+E65+E66</f>
        <v>19941.38</v>
      </c>
    </row>
    <row r="69" spans="1:5" s="2" customFormat="1" ht="12.75" hidden="1">
      <c r="A69" s="5"/>
      <c r="B69" s="6"/>
      <c r="C69" s="5"/>
      <c r="D69" s="5"/>
      <c r="E69" s="5"/>
    </row>
    <row r="70" spans="1:5" s="2" customFormat="1" ht="12.75">
      <c r="A70" s="10" t="s">
        <v>51</v>
      </c>
      <c r="B70" s="10"/>
      <c r="C70" s="10"/>
      <c r="D70" s="10"/>
      <c r="E70" s="10"/>
    </row>
    <row r="71" spans="1:5" s="2" customFormat="1" ht="12.75">
      <c r="A71" s="11" t="s">
        <v>1</v>
      </c>
      <c r="B71" s="11" t="s">
        <v>45</v>
      </c>
      <c r="C71" s="10" t="s">
        <v>2</v>
      </c>
      <c r="D71" s="10" t="s">
        <v>46</v>
      </c>
      <c r="E71" s="10" t="s">
        <v>47</v>
      </c>
    </row>
    <row r="72" spans="1:5" s="2" customFormat="1" ht="23.25" customHeight="1">
      <c r="A72" s="5">
        <v>1</v>
      </c>
      <c r="B72" s="11" t="s">
        <v>75</v>
      </c>
      <c r="C72" s="11" t="s">
        <v>49</v>
      </c>
      <c r="D72" s="5"/>
      <c r="E72" s="5">
        <v>3233.77</v>
      </c>
    </row>
    <row r="73" spans="1:5" s="2" customFormat="1" ht="23.25" customHeight="1">
      <c r="A73" s="5">
        <v>2</v>
      </c>
      <c r="B73" s="28" t="s">
        <v>104</v>
      </c>
      <c r="C73" s="5" t="s">
        <v>72</v>
      </c>
      <c r="D73" s="5" t="s">
        <v>105</v>
      </c>
      <c r="E73" s="5">
        <v>385.06</v>
      </c>
    </row>
    <row r="74" spans="1:5" s="2" customFormat="1" ht="12.75" hidden="1">
      <c r="A74" s="5"/>
      <c r="B74" s="6" t="s">
        <v>50</v>
      </c>
      <c r="C74" s="5"/>
      <c r="D74" s="5"/>
      <c r="E74" s="5">
        <f>SUM(E72:E73)</f>
        <v>3618.83</v>
      </c>
    </row>
    <row r="75" spans="1:5" s="2" customFormat="1" ht="12.75" hidden="1">
      <c r="A75" s="5"/>
      <c r="B75" s="6"/>
      <c r="C75" s="5"/>
      <c r="D75" s="5"/>
      <c r="E75" s="5"/>
    </row>
    <row r="76" spans="1:5" s="2" customFormat="1" ht="12.75">
      <c r="A76" s="10" t="s">
        <v>53</v>
      </c>
      <c r="B76" s="10"/>
      <c r="C76" s="10"/>
      <c r="D76" s="10"/>
      <c r="E76" s="10"/>
    </row>
    <row r="77" spans="1:5" s="2" customFormat="1" ht="12.75">
      <c r="A77" s="11" t="s">
        <v>1</v>
      </c>
      <c r="B77" s="11" t="s">
        <v>45</v>
      </c>
      <c r="C77" s="10" t="s">
        <v>2</v>
      </c>
      <c r="D77" s="10" t="s">
        <v>46</v>
      </c>
      <c r="E77" s="10" t="s">
        <v>47</v>
      </c>
    </row>
    <row r="78" spans="1:5" s="2" customFormat="1" ht="12.75">
      <c r="A78" s="11">
        <v>1</v>
      </c>
      <c r="B78" s="11" t="s">
        <v>106</v>
      </c>
      <c r="C78" s="5" t="s">
        <v>80</v>
      </c>
      <c r="D78" s="10" t="s">
        <v>107</v>
      </c>
      <c r="E78" s="10">
        <v>1818.83</v>
      </c>
    </row>
    <row r="79" spans="1:5" s="2" customFormat="1" ht="12.75">
      <c r="A79" s="11">
        <v>2</v>
      </c>
      <c r="B79" s="11" t="s">
        <v>108</v>
      </c>
      <c r="C79" s="5" t="s">
        <v>80</v>
      </c>
      <c r="D79" s="11" t="s">
        <v>109</v>
      </c>
      <c r="E79" s="10">
        <v>1946.48</v>
      </c>
    </row>
    <row r="80" spans="1:5" s="2" customFormat="1" ht="12.75">
      <c r="A80" s="11">
        <v>3</v>
      </c>
      <c r="B80" s="11" t="s">
        <v>110</v>
      </c>
      <c r="C80" s="5" t="s">
        <v>80</v>
      </c>
      <c r="D80" s="10" t="s">
        <v>111</v>
      </c>
      <c r="E80" s="10">
        <v>964.45</v>
      </c>
    </row>
    <row r="81" spans="1:5" s="2" customFormat="1" ht="12.75">
      <c r="A81" s="11">
        <v>4</v>
      </c>
      <c r="B81" s="11" t="s">
        <v>75</v>
      </c>
      <c r="C81" s="11" t="s">
        <v>49</v>
      </c>
      <c r="D81" s="5"/>
      <c r="E81" s="5">
        <v>3233.77</v>
      </c>
    </row>
    <row r="82" spans="1:5" ht="12.75" hidden="1">
      <c r="A82" s="33">
        <v>5</v>
      </c>
      <c r="B82" s="34"/>
      <c r="C82" s="33"/>
      <c r="D82" s="33"/>
      <c r="E82" s="33"/>
    </row>
    <row r="83" spans="1:5" ht="12.75" hidden="1">
      <c r="A83" s="35"/>
      <c r="B83" s="36" t="s">
        <v>50</v>
      </c>
      <c r="C83" s="35"/>
      <c r="D83" s="35"/>
      <c r="E83" s="35">
        <f>E78+E79+E80+E81+E82</f>
        <v>7963.530000000001</v>
      </c>
    </row>
    <row r="84" spans="1:5" ht="12.75" hidden="1">
      <c r="A84" s="37"/>
      <c r="B84" s="38"/>
      <c r="C84" s="37"/>
      <c r="D84" s="37"/>
      <c r="E84" s="37"/>
    </row>
    <row r="85" spans="1:5" ht="12.75" hidden="1">
      <c r="A85" s="39"/>
      <c r="B85" s="40" t="s">
        <v>60</v>
      </c>
      <c r="C85" s="39"/>
      <c r="D85" s="39"/>
      <c r="E85" s="41">
        <f>E7+E15+E21+E28+E35+E43+E50+E58+E68+E74+E83</f>
        <v>155968.75999999998</v>
      </c>
    </row>
  </sheetData>
  <sheetProtection selectLockedCells="1" selectUnlockedCells="1"/>
  <mergeCells count="11">
    <mergeCell ref="A1:E1"/>
    <mergeCell ref="A8:E8"/>
    <mergeCell ref="A16:E16"/>
    <mergeCell ref="A22:E22"/>
    <mergeCell ref="A29:E29"/>
    <mergeCell ref="A36:E36"/>
    <mergeCell ref="A44:E44"/>
    <mergeCell ref="A52:E52"/>
    <mergeCell ref="A60:E60"/>
    <mergeCell ref="A70:E70"/>
    <mergeCell ref="A76:E76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1 1</cp:lastModifiedBy>
  <cp:lastPrinted>2018-01-24T07:45:14Z</cp:lastPrinted>
  <dcterms:modified xsi:type="dcterms:W3CDTF">2018-04-01T09:54:45Z</dcterms:modified>
  <cp:category/>
  <cp:version/>
  <cp:contentType/>
  <cp:contentStatus/>
  <cp:revision>260</cp:revision>
</cp:coreProperties>
</file>